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4">'NOTES'!$A$1:$I$178</definedName>
  </definedNames>
  <calcPr fullCalcOnLoad="1"/>
</workbook>
</file>

<file path=xl/sharedStrings.xml><?xml version="1.0" encoding="utf-8"?>
<sst xmlns="http://schemas.openxmlformats.org/spreadsheetml/2006/main" count="348" uniqueCount="271">
  <si>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</si>
  <si>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</si>
  <si>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</si>
  <si>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</si>
  <si>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</si>
  <si>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</si>
  <si>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</si>
  <si>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</si>
  <si>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</si>
  <si>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</si>
  <si>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</si>
  <si>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</si>
  <si>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</si>
  <si>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</si>
  <si>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</si>
  <si>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</si>
  <si>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</si>
  <si>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</si>
  <si>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</si>
  <si>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</si>
  <si>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</si>
  <si>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</si>
  <si>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</si>
  <si>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</si>
  <si>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</si>
  <si>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</si>
  <si>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</si>
  <si>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</si>
  <si>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</si>
  <si>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</si>
  <si>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</si>
  <si>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</si>
  <si>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</si>
  <si>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</si>
  <si>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</si>
  <si>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</si>
  <si>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</si>
  <si>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</si>
  <si>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</si>
  <si>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</si>
  <si>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</si>
  <si>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</si>
  <si>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</si>
  <si>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</si>
  <si>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</si>
  <si>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</si>
  <si>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</si>
  <si>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</si>
  <si>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</si>
  <si>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</si>
  <si>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</si>
  <si>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</si>
  <si>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</si>
  <si>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</si>
  <si>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</si>
  <si>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</si>
  <si>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</si>
  <si>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</si>
  <si>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</si>
  <si>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</si>
  <si>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Property, Plant and Equipment</t>
  </si>
  <si>
    <t>Inventories</t>
  </si>
  <si>
    <t>Reserves</t>
  </si>
  <si>
    <t>Retained Profit</t>
  </si>
  <si>
    <t>UNAUDITED CONDENSED CONSOLIDATED INCOME STATEMENT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</si>
  <si>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</si>
  <si>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</si>
  <si>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</si>
  <si>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</si>
  <si>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</si>
  <si>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</si>
  <si>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</si>
  <si>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</si>
  <si>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</si>
  <si>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</si>
  <si>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</si>
  <si>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</si>
  <si>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</si>
  <si>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</si>
  <si>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</si>
  <si>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</si>
  <si>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</si>
  <si>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</si>
  <si>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</si>
  <si>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</si>
  <si>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</si>
  <si>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</si>
  <si>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</si>
  <si>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</si>
  <si>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</si>
  <si>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</si>
  <si>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</si>
  <si>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</si>
  <si>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</si>
  <si>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</si>
  <si>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</si>
  <si>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</si>
  <si>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</si>
  <si>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</si>
  <si>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</si>
  <si>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</si>
  <si>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</si>
  <si>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</si>
  <si>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</si>
  <si>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</si>
  <si>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</si>
  <si>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</si>
  <si>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</si>
  <si>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</si>
  <si>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</si>
  <si>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A13</t>
  </si>
  <si>
    <t>Related Parties Transactions</t>
  </si>
  <si>
    <t>-Sales of goods</t>
  </si>
  <si>
    <t>RM ' 000</t>
  </si>
  <si>
    <t>Guarantees for banking facilities granted to its subsidiary</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</si>
  <si>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</si>
  <si>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</si>
  <si>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</si>
  <si>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</si>
  <si>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</si>
  <si>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</si>
  <si>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</si>
  <si>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</si>
  <si>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</si>
  <si>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</si>
  <si>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</si>
  <si>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</si>
  <si>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</si>
  <si>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There is no segmental reporting as the Group's activities are principally in pharmaceutical industry; and its operations are carried out solely in Malaysia.</t>
  </si>
  <si>
    <t>Basic EPS</t>
  </si>
  <si>
    <t>Dilutive EPS</t>
  </si>
  <si>
    <t>-In issue during the period</t>
  </si>
  <si>
    <t>-Dilutive impact of unexercised share options</t>
  </si>
  <si>
    <t>Issuance of new ordinary shares:</t>
  </si>
  <si>
    <t xml:space="preserve">Share Capital </t>
  </si>
  <si>
    <t>Proceed from issuance of shares</t>
  </si>
  <si>
    <t xml:space="preserve">   -Employees Share Option Scheme</t>
  </si>
  <si>
    <t xml:space="preserve">Profit after tax </t>
  </si>
  <si>
    <t>Treasury</t>
  </si>
  <si>
    <t>Shares</t>
  </si>
  <si>
    <t>Dilutive EPS (sen)</t>
  </si>
  <si>
    <t>-Weighted average number of shares arising from options exercised during the period</t>
  </si>
  <si>
    <t xml:space="preserve">Revaluation </t>
  </si>
  <si>
    <t>Surplus</t>
  </si>
  <si>
    <t xml:space="preserve"> &lt;-------- Non-distributable -------&gt;</t>
  </si>
  <si>
    <t>Fixed deposits placed with licensed financial institutions</t>
  </si>
  <si>
    <t>Related Company</t>
  </si>
  <si>
    <t>Weighted average number of ordinary  shares in issue ('000)</t>
  </si>
  <si>
    <t>Adjusted weighted average number of ordinary  shares in issue ('000)</t>
  </si>
  <si>
    <t>Net assets per share (sen)</t>
  </si>
  <si>
    <t>Profit after tax for the period</t>
  </si>
  <si>
    <t>Attributable to:</t>
  </si>
  <si>
    <t>Shareholders of the Company</t>
  </si>
  <si>
    <t>Minority interest</t>
  </si>
  <si>
    <t>ASSETS</t>
  </si>
  <si>
    <t>Total non-current assets</t>
  </si>
  <si>
    <t>Total current assets</t>
  </si>
  <si>
    <t>Trade &amp; Other Receivables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</si>
  <si>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</si>
  <si>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</si>
  <si>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</si>
  <si>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</si>
  <si>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</si>
  <si>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</si>
  <si>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</si>
  <si>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</si>
  <si>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</si>
  <si>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</si>
  <si>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</si>
  <si>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 Board expects the Group to achieve satisfactory results for the remaining period of current financial year under normal business environment.</t>
  </si>
  <si>
    <t>There was no purchase or disposal of quoted securities during the current financial quarter.</t>
  </si>
  <si>
    <t>There were no new corporate proposal announced as at the date of the report.</t>
  </si>
  <si>
    <t>The Group does not have any borrowings as at the end of the current financial quarter.</t>
  </si>
  <si>
    <t>The valuation of property, plant and equipment used in the condensed financial statements have been brought forward without amendment from the previous annual financial statements.</t>
  </si>
  <si>
    <t>There were no changes in the composition of the Group during the current quarter.</t>
  </si>
  <si>
    <t>-Purchase of goods</t>
  </si>
  <si>
    <t>Based on results for the quarter/year</t>
  </si>
  <si>
    <t>Transfer to/(from) deferred tax</t>
  </si>
  <si>
    <t>Share of profit after tax of associated company.</t>
  </si>
  <si>
    <t>and the accompanying explanatory notes attached to the interim financial statements.)</t>
  </si>
  <si>
    <t xml:space="preserve"> attached to the interim financial statements.)</t>
  </si>
  <si>
    <t>Changes in accounting policies</t>
  </si>
  <si>
    <t>Unusual items due to their nature, size or incidence</t>
  </si>
  <si>
    <t>Post Balance Sheet Events</t>
  </si>
  <si>
    <t>A14</t>
  </si>
  <si>
    <t>Unquoted Investments and Properties</t>
  </si>
  <si>
    <t>Quoted Investments</t>
  </si>
  <si>
    <t>B14</t>
  </si>
  <si>
    <t>Authorisation for issue</t>
  </si>
  <si>
    <t>Prospects for the Remainder of Current Financial Year</t>
  </si>
  <si>
    <t>The Group does not have any off balance sheet financial instruments as at the date of issue of this quarterly report.</t>
  </si>
  <si>
    <t>Non-current Asset Held for Sale</t>
  </si>
  <si>
    <t>Net profit for the period</t>
  </si>
  <si>
    <t xml:space="preserve">   Total recognised income for the period</t>
  </si>
  <si>
    <t>The business operations of the Group are not materially affected by any seasonal or cyclical factors.</t>
  </si>
  <si>
    <t>Negative Goodwill</t>
  </si>
  <si>
    <t xml:space="preserve">ADDITIONAL INFORMATION REQUIRED BY BURSA SECURITIES LISTING REQUIREMENTS </t>
  </si>
  <si>
    <t>Total recognised income for the period</t>
  </si>
  <si>
    <t>Dividend paid</t>
  </si>
  <si>
    <t xml:space="preserve">Net cash (used in) / generated from financing activities </t>
  </si>
  <si>
    <t>Net (decrease) / increase in cash and cash equivalents</t>
  </si>
  <si>
    <t>Profit from operations</t>
  </si>
  <si>
    <t>Treasury Shares</t>
  </si>
  <si>
    <t>Current tax assets</t>
  </si>
  <si>
    <t>(The Condensed Consolidated Cash Flow Statement should be read in conjunction with the Audited Financial Statements for the year ended 31 December 2006</t>
  </si>
  <si>
    <t>Investment Property</t>
  </si>
  <si>
    <t>Investment in an Associate</t>
  </si>
  <si>
    <t>(The Condensed Consolidated Balance Sheet should be read in conjunction with the Audited Financial Statements for the year ended 31 December 2006</t>
  </si>
  <si>
    <t>(The Condensed Consolidated Income Statement should be read in conjunction with the Audited Financial Statements for the year ended 31 December 2006</t>
  </si>
  <si>
    <t>(The Condensed Consolidated Statement of Changes in Equity should be read in conjunction with the Audited Financial Statements for the year ended 31 December 2006 and the accompanying explanatory notes</t>
  </si>
  <si>
    <t>At 1 January 2007</t>
  </si>
  <si>
    <t xml:space="preserve">   -As previously reported</t>
  </si>
  <si>
    <t xml:space="preserve">   -Effect of adopting FRS 140</t>
  </si>
  <si>
    <t xml:space="preserve">   -Effect of adopting FRS 3</t>
  </si>
  <si>
    <t>At 1 January 2006, restated</t>
  </si>
  <si>
    <t>2005 final dividend [35% (17.5 sen) per share less tax of 28%]</t>
  </si>
  <si>
    <t>2006 interim dividend [14% (7.0 sen) per share less tax of 28%]</t>
  </si>
  <si>
    <t>At 31 December 2006</t>
  </si>
  <si>
    <t>c)</t>
  </si>
  <si>
    <t>At 1 January 2006</t>
  </si>
  <si>
    <t>There were no unusual items affecting assets, liabilities, equity, net income or cash flows during the current quarter.</t>
  </si>
  <si>
    <t>d)</t>
  </si>
  <si>
    <t>With CCM Chemicals Sdn Bhd, a company in which Chemical Company of Malaysia Berhad has a direct interest of 80.0%</t>
  </si>
  <si>
    <t>With CCM Marketing Sdn Bhd, a company in which Chemical Company of Malaysia Berhad has a direct interest of 100.0%</t>
  </si>
  <si>
    <t>With CCM Pharmaceuticals Sdn Bhd, a company in which Chemical Company of Malaysia Berhad has a direct interest of 100.0%</t>
  </si>
  <si>
    <r>
      <t xml:space="preserve">The preparation of an interim financial report in conformity with FRS 134 </t>
    </r>
    <r>
      <rPr>
        <vertAlign val="subscript"/>
        <sz val="12"/>
        <rFont val="Arial Narrow"/>
        <family val="2"/>
      </rPr>
      <t>2004</t>
    </r>
    <r>
      <rPr>
        <sz val="12"/>
        <rFont val="Arial Narrow"/>
        <family val="2"/>
      </rPr>
      <t xml:space="preserve">, </t>
    </r>
    <r>
      <rPr>
        <i/>
        <sz val="12"/>
        <rFont val="Arial Narrow"/>
        <family val="2"/>
      </rPr>
      <t xml:space="preserve">Interim Financial Reporting </t>
    </r>
    <r>
      <rPr>
        <sz val="12"/>
        <rFont val="Arial Narrow"/>
        <family val="2"/>
      </rPr>
      <t>requires management to make judgements, estimates and assumptions that affect the application of policies and reported amounts of assets and liabilities, income and expenses. Actual results may differ from those estimates.</t>
    </r>
  </si>
  <si>
    <t>Qtr 2 2007</t>
  </si>
  <si>
    <t>(30/6/07)</t>
  </si>
  <si>
    <t>31/12/2006</t>
  </si>
  <si>
    <t>2006 final dividend [29% (14.5 sen) per share less tax of 27%]</t>
  </si>
  <si>
    <t>There was no disposal of unquoted investment and/or properties during the current financial quarter.</t>
  </si>
  <si>
    <r>
      <t xml:space="preserve">CCM DUOPHARMA  BIOTECH BERHAD </t>
    </r>
    <r>
      <rPr>
        <sz val="12"/>
        <rFont val="Arial Black"/>
        <family val="2"/>
      </rPr>
      <t>(524271-W)</t>
    </r>
  </si>
  <si>
    <r>
      <t xml:space="preserve">CCM DUOPHARMA BIOTECH BERHAD </t>
    </r>
    <r>
      <rPr>
        <sz val="12"/>
        <rFont val="Arial Black"/>
        <family val="2"/>
      </rPr>
      <t>(524271-W)</t>
    </r>
  </si>
  <si>
    <r>
      <t xml:space="preserve">CCM DUOPHARMA  BIOTECH BERHAD </t>
    </r>
    <r>
      <rPr>
        <sz val="10"/>
        <rFont val="Arial Black"/>
        <family val="2"/>
      </rPr>
      <t>(524271-W)</t>
    </r>
  </si>
  <si>
    <t>Secretaries</t>
  </si>
  <si>
    <t>Noor Azwah binti Samsudin</t>
  </si>
  <si>
    <t>Rosnah binti Mahat</t>
  </si>
  <si>
    <t>FOR THE PERIOD ENDED 30 SEPTEMBER 2007</t>
  </si>
  <si>
    <t>30/9/2007</t>
  </si>
  <si>
    <t>30/9/2006</t>
  </si>
  <si>
    <t>AS AT 30 SEPTEMBER 2007</t>
  </si>
  <si>
    <t>At 30 September 2007</t>
  </si>
  <si>
    <t xml:space="preserve"> 30 September 2007</t>
  </si>
  <si>
    <t xml:space="preserve"> 30 September 2006</t>
  </si>
  <si>
    <t>Cash and cash equivalents as at  30 September (I)</t>
  </si>
  <si>
    <t>Quarterly Report On Results For The Period Ended 30 September 2007</t>
  </si>
  <si>
    <t>Significant related parties transactions of the Group for the period ended 30 September 2007 are as follows:-</t>
  </si>
  <si>
    <t>Qtr 3 2007</t>
  </si>
  <si>
    <t>(30/9/07)</t>
  </si>
  <si>
    <t>30/9/07</t>
  </si>
  <si>
    <t>The significant accounting policies adopted by the Group in preparing the interim financial statement, are consistent with those of the audited financial statements for the year ended 31 December 2006 except for the adoption of the new / revised FRSs that are effective for accounting period beginning on or after 1 January 2007.</t>
  </si>
  <si>
    <t>26 November 2007</t>
  </si>
  <si>
    <t>There are no material events after the period end up to 19 November 2007 (latest practicable date which is not earlier than 7 days from the date of issuance of this quarterly report) that have not been reflected in the financial statements for the financial period ended 30 September 2007.</t>
  </si>
  <si>
    <t>Contingent liabilities as at 19 November 2007 (latest practicable date which is not earlier than 7 days from the date of issuance of this quarterly report) is as follows:-</t>
  </si>
  <si>
    <t>The Group recorded a revenue and profit before tax (PBT) of RM27.68 million and RM9.82 million respectively for current quarter ended 30 September 2007 as compared to RM26.22 million and RM9.69 million for the corresponding quarter last year. The growth in revenue and PBT is mainly attributable to the Group's continuous effort to enhance products mix that potentially generates higher returns.</t>
  </si>
  <si>
    <t>There was no material litigation up to 19 November 2007 (latest practicable date which is not earlier than 7 days from the date of issuance of this quarterly report).</t>
  </si>
  <si>
    <t>The interim financial statements were authorised for issue by the Board of Directors in accordance with a resolution of the directors on 26 November 2007.</t>
  </si>
  <si>
    <r>
      <t xml:space="preserve">CCM DUOPHARMA BIOTECH BERHAD </t>
    </r>
    <r>
      <rPr>
        <b/>
        <sz val="10"/>
        <rFont val="Arial Black"/>
        <family val="2"/>
      </rPr>
      <t>(524271-W)</t>
    </r>
  </si>
  <si>
    <r>
      <t xml:space="preserve">The interim financial report is unaudited and has been prepared in accordance with the applicable disclosure provisions of Listing Requirements of Bursa Malaysia Securities Berhad including compliance with Financial Reporting Standard (FRS) 134 </t>
    </r>
    <r>
      <rPr>
        <i/>
        <vertAlign val="subscript"/>
        <sz val="12"/>
        <rFont val="Arial Narrow"/>
        <family val="2"/>
      </rPr>
      <t>2004</t>
    </r>
    <r>
      <rPr>
        <sz val="12"/>
        <rFont val="Arial Narrow"/>
        <family val="2"/>
      </rPr>
      <t xml:space="preserve">, </t>
    </r>
    <r>
      <rPr>
        <i/>
        <sz val="12"/>
        <rFont val="Arial Narrow"/>
        <family val="2"/>
      </rPr>
      <t>Interim Financial</t>
    </r>
    <r>
      <rPr>
        <sz val="12"/>
        <rFont val="Arial Narrow"/>
        <family val="2"/>
      </rPr>
      <t xml:space="preserve"> </t>
    </r>
    <r>
      <rPr>
        <i/>
        <sz val="12"/>
        <rFont val="Arial Narrow"/>
        <family val="2"/>
      </rPr>
      <t>Reporting</t>
    </r>
    <r>
      <rPr>
        <sz val="12"/>
        <rFont val="Arial Narrow"/>
        <family val="2"/>
      </rPr>
      <t>, issued by the Malaysian Accounting Standards Board (MASB)</t>
    </r>
  </si>
  <si>
    <t>The Group recorded revenue and profit after tax (PAT) of RM27.68 million and RM7.55 million respectively for the current financial quarter as compared to RM27.70 million and RM7.56 million respectively for the preceding financial quarter. The marginal decrease in revenue was mainly due to slower sales in government hospitals and tenders.</t>
  </si>
  <si>
    <t xml:space="preserve">No of Shares Issued </t>
  </si>
  <si>
    <t>Cash Proceed</t>
  </si>
  <si>
    <t>Month</t>
  </si>
  <si>
    <t>TOTAL</t>
  </si>
  <si>
    <t>Sept 07</t>
  </si>
  <si>
    <t>There are no issuance, cancellations, repurchases, resale and repayments of debts and equity securities for the current quarter to date other than issuance of 28,500 new ordinary shares of RM0.50 each at an issue price of RM2.32 pursuant to the Employees' Share Option Scheme (ESOS) as follows:</t>
  </si>
  <si>
    <t xml:space="preserve">Subsequent to current quarter, an interim dividend of 28% (14 sen) per share less 27% income tax amounting to approximately RM14.19 million in respect of financial year ending 31 December 2007 was paid on 18 October 2007. </t>
  </si>
  <si>
    <t>During the current quarter, no interim dividend was paid (2006: An interim dividend of 14% (7.0 sen) per share less 28% income tax amounting to approximately RM6.99 million has been paid on 22 September 2006).</t>
  </si>
  <si>
    <t>The Group's effective tax rate is lower than the statutory tax rate mainly due to the utilisation of reinvestment allowances in a subsidiary.</t>
  </si>
  <si>
    <t>With CCM Pharmaceuticals (S) Pte Ltd, a wholly owned subsidiary of CCM International Sdn Bhd which in turn is a wholly-owned subsidiary of CCM Marketing Sdn Bhd.</t>
  </si>
  <si>
    <t xml:space="preserve">For the current financial period ended 30 September 2007, the Board of Directors is recommending a special interim dividend of 68% (34sen) per share less 27% income tax based on paid up capital of approximately 139million shares at par value of RM0.50 each (2006:nil). This is in line with the increase in profit after tax and also changes in tax legislation from imputation system to single tier system. The book closure date in respect of the special interim dividend is on 12 December 2007 and the dividend will be paid on 24 December 2007.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</si>
</sst>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29">
    <font>
      <sz val="10"/>
      <name val="Arial"/>
      <family val="0"/>
    </font>
    <font>
      <sz val="12"/>
      <name val="Arial Narrow"/>
      <family val="2"/>
    </font>
    <font>
      <sz val="9"/>
      <name val="Arial Narrow"/>
      <family val="2"/>
    </font>
    <font>
      <b/>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11"/>
      <name val="Arial Narrow"/>
      <family val="2"/>
    </font>
    <font>
      <u val="single"/>
      <sz val="10"/>
      <color indexed="12"/>
      <name val="Arial"/>
      <family val="0"/>
    </font>
    <font>
      <u val="single"/>
      <sz val="10"/>
      <color indexed="36"/>
      <name val="Arial"/>
      <family val="0"/>
    </font>
    <font>
      <sz val="12"/>
      <name val="Arial Black"/>
      <family val="2"/>
    </font>
    <font>
      <sz val="14"/>
      <name val="Arial Black"/>
      <family val="2"/>
    </font>
    <font>
      <b/>
      <sz val="10"/>
      <name val="Arial"/>
      <family val="2"/>
    </font>
    <font>
      <sz val="8"/>
      <name val="Arial"/>
      <family val="0"/>
    </font>
    <font>
      <sz val="10"/>
      <name val="Arial Black"/>
      <family val="2"/>
    </font>
    <font>
      <b/>
      <sz val="10"/>
      <name val="Arial Narrow"/>
      <family val="2"/>
    </font>
    <font>
      <sz val="10"/>
      <name val="Arial Narrow"/>
      <family val="2"/>
    </font>
    <font>
      <vertAlign val="subscript"/>
      <sz val="12"/>
      <name val="Arial Narrow"/>
      <family val="2"/>
    </font>
    <font>
      <u val="singleAccounting"/>
      <sz val="12"/>
      <name val="Arial Narrow"/>
      <family val="2"/>
    </font>
    <font>
      <u val="single"/>
      <sz val="12"/>
      <name val="Arial Narrow"/>
      <family val="2"/>
    </font>
    <font>
      <b/>
      <sz val="14"/>
      <name val="Arial Narrow"/>
      <family val="2"/>
    </font>
    <font>
      <b/>
      <sz val="12"/>
      <name val="Arial Black"/>
      <family val="2"/>
    </font>
    <font>
      <b/>
      <sz val="10"/>
      <name val="Arial Black"/>
      <family val="2"/>
    </font>
    <font>
      <i/>
      <vertAlign val="subscript"/>
      <sz val="12"/>
      <name val="Arial Narrow"/>
      <family val="2"/>
    </font>
    <font>
      <b/>
      <u val="single"/>
      <sz val="12"/>
      <name val="Arial Narrow"/>
      <family val="2"/>
    </font>
    <font>
      <b/>
      <sz val="9"/>
      <name val="Arial Narrow"/>
      <family val="2"/>
    </font>
    <font>
      <b/>
      <u val="single"/>
      <sz val="10"/>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13">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quotePrefix="1">
      <alignment horizontal="left" vertical="center"/>
    </xf>
    <xf numFmtId="0" fontId="3" fillId="0" borderId="0" xfId="0" applyFont="1" applyBorder="1" applyAlignment="1">
      <alignment horizontal="left" vertical="center"/>
    </xf>
    <xf numFmtId="169" fontId="1" fillId="0" borderId="0" xfId="0" applyNumberFormat="1"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169" fontId="3" fillId="0" borderId="0" xfId="0" applyNumberFormat="1" applyFont="1" applyBorder="1" applyAlignment="1">
      <alignment vertical="center"/>
    </xf>
    <xf numFmtId="169" fontId="1" fillId="0" borderId="0" xfId="15" applyNumberFormat="1" applyFont="1" applyBorder="1" applyAlignment="1">
      <alignment vertical="center"/>
    </xf>
    <xf numFmtId="0" fontId="3" fillId="0" borderId="0" xfId="0" applyFont="1" applyBorder="1" applyAlignment="1">
      <alignment vertical="center"/>
    </xf>
    <xf numFmtId="178" fontId="3" fillId="0" borderId="0" xfId="15" applyNumberFormat="1"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quotePrefix="1">
      <alignment horizontal="center"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quotePrefix="1">
      <alignment horizontal="left" vertical="center"/>
    </xf>
    <xf numFmtId="169" fontId="6" fillId="0" borderId="0" xfId="0" applyNumberFormat="1" applyFont="1" applyBorder="1" applyAlignment="1">
      <alignment vertical="center"/>
    </xf>
    <xf numFmtId="0" fontId="8" fillId="0" borderId="0" xfId="22" applyFont="1" applyAlignment="1">
      <alignment vertical="center"/>
      <protection/>
    </xf>
    <xf numFmtId="0" fontId="8" fillId="0" borderId="1" xfId="22" applyFont="1" applyFill="1" applyBorder="1" applyAlignment="1">
      <alignment vertical="center"/>
      <protection/>
    </xf>
    <xf numFmtId="0" fontId="8" fillId="0" borderId="2" xfId="22" applyFont="1" applyFill="1" applyBorder="1" applyAlignment="1">
      <alignment vertical="center"/>
      <protection/>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xf>
    <xf numFmtId="0" fontId="8" fillId="0" borderId="2" xfId="22" applyFont="1" applyFill="1" applyBorder="1" applyAlignment="1">
      <alignment horizontal="justify" vertical="center"/>
      <protection/>
    </xf>
    <xf numFmtId="0" fontId="9" fillId="0" borderId="2" xfId="22" applyFont="1" applyFill="1" applyBorder="1" applyAlignment="1">
      <alignment vertical="center"/>
      <protection/>
    </xf>
    <xf numFmtId="0" fontId="9" fillId="0" borderId="2" xfId="22" applyFont="1" applyFill="1" applyBorder="1" applyAlignment="1">
      <alignment horizontal="justify" vertical="top" wrapText="1"/>
      <protection/>
    </xf>
    <xf numFmtId="0" fontId="9" fillId="0" borderId="2" xfId="22" applyFont="1" applyFill="1" applyBorder="1" applyAlignment="1">
      <alignment horizontal="justify" vertical="center"/>
      <protection/>
    </xf>
    <xf numFmtId="0" fontId="8" fillId="0" borderId="2" xfId="22" applyFont="1" applyBorder="1" applyAlignment="1">
      <alignment vertical="center"/>
      <protection/>
    </xf>
    <xf numFmtId="0" fontId="8" fillId="0" borderId="3" xfId="22" applyFont="1" applyBorder="1" applyAlignment="1">
      <alignment vertical="center"/>
      <protection/>
    </xf>
    <xf numFmtId="0" fontId="0" fillId="0" borderId="0" xfId="0" applyFont="1" applyFill="1" applyAlignment="1">
      <alignment/>
    </xf>
    <xf numFmtId="0" fontId="14" fillId="0" borderId="0" xfId="0" applyFont="1" applyAlignment="1">
      <alignment/>
    </xf>
    <xf numFmtId="0" fontId="3" fillId="0" borderId="0" xfId="0" applyFont="1" applyBorder="1" applyAlignment="1" quotePrefix="1">
      <alignment horizontal="left" vertical="center"/>
    </xf>
    <xf numFmtId="0" fontId="3" fillId="0" borderId="0" xfId="0" applyFont="1" applyAlignment="1">
      <alignment/>
    </xf>
    <xf numFmtId="0" fontId="1" fillId="0" borderId="0" xfId="0" applyFont="1" applyFill="1" applyBorder="1" applyAlignment="1">
      <alignment vertical="center"/>
    </xf>
    <xf numFmtId="0" fontId="3" fillId="2" borderId="0" xfId="22" applyFont="1" applyFill="1" applyAlignment="1">
      <alignment horizontal="center" vertical="center"/>
      <protection/>
    </xf>
    <xf numFmtId="0" fontId="0" fillId="0" borderId="0" xfId="0" applyFont="1" applyAlignment="1">
      <alignment/>
    </xf>
    <xf numFmtId="178" fontId="0" fillId="0" borderId="0" xfId="15" applyNumberFormat="1" applyFont="1" applyAlignment="1">
      <alignment/>
    </xf>
    <xf numFmtId="0" fontId="0" fillId="0" borderId="0" xfId="0" applyFont="1" applyAlignment="1">
      <alignment/>
    </xf>
    <xf numFmtId="0" fontId="1" fillId="0" borderId="0" xfId="21" applyFont="1" applyAlignment="1">
      <alignment vertical="center"/>
      <protection/>
    </xf>
    <xf numFmtId="0" fontId="3" fillId="0" borderId="0" xfId="21" applyFont="1" applyAlignment="1">
      <alignment vertical="center"/>
      <protection/>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1" fillId="0" borderId="0" xfId="21" applyNumberFormat="1" applyFont="1">
      <alignment/>
      <protection/>
    </xf>
    <xf numFmtId="0" fontId="1" fillId="0" borderId="0" xfId="21" applyFont="1">
      <alignment/>
      <protection/>
    </xf>
    <xf numFmtId="169" fontId="1" fillId="0" borderId="0" xfId="21" applyNumberFormat="1" applyFont="1">
      <alignment/>
      <protection/>
    </xf>
    <xf numFmtId="0" fontId="3" fillId="2" borderId="0" xfId="0" applyFont="1" applyFill="1" applyAlignment="1">
      <alignment horizontal="center" vertical="top" wrapText="1"/>
    </xf>
    <xf numFmtId="0" fontId="3" fillId="0" borderId="0" xfId="0" applyFont="1" applyAlignment="1">
      <alignment horizontal="left" vertical="top" wrapText="1"/>
    </xf>
    <xf numFmtId="0" fontId="18" fillId="0" borderId="0" xfId="0" applyFont="1" applyAlignment="1">
      <alignment/>
    </xf>
    <xf numFmtId="0" fontId="1" fillId="0" borderId="0" xfId="0" applyFont="1" applyAlignment="1">
      <alignment horizontal="justify" vertical="top" wrapText="1"/>
    </xf>
    <xf numFmtId="0" fontId="0" fillId="0" borderId="0" xfId="0" applyFont="1" applyAlignment="1">
      <alignment/>
    </xf>
    <xf numFmtId="0" fontId="3" fillId="0" borderId="0" xfId="0" applyFont="1" applyAlignment="1">
      <alignment vertical="top" wrapText="1"/>
    </xf>
    <xf numFmtId="0" fontId="1" fillId="2"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3" fillId="2" borderId="0" xfId="0" applyFont="1" applyFill="1" applyAlignment="1" quotePrefix="1">
      <alignment horizontal="center" vertical="top" wrapText="1"/>
    </xf>
    <xf numFmtId="0" fontId="18" fillId="2" borderId="0" xfId="0" applyFont="1" applyFill="1" applyAlignment="1">
      <alignment/>
    </xf>
    <xf numFmtId="178" fontId="20" fillId="0" borderId="0" xfId="15" applyNumberFormat="1" applyFont="1" applyAlignment="1">
      <alignment horizontal="left" vertical="top" wrapText="1"/>
    </xf>
    <xf numFmtId="0" fontId="1" fillId="0" borderId="0" xfId="0" applyFont="1" applyAlignment="1" quotePrefix="1">
      <alignment horizontal="left" vertical="top" wrapText="1"/>
    </xf>
    <xf numFmtId="178" fontId="1" fillId="0" borderId="0" xfId="15" applyNumberFormat="1" applyFont="1" applyFill="1" applyBorder="1" applyAlignment="1">
      <alignment horizontal="left" vertical="top" wrapText="1"/>
    </xf>
    <xf numFmtId="0" fontId="18" fillId="0" borderId="0" xfId="0" applyFont="1" applyFill="1" applyAlignment="1">
      <alignment/>
    </xf>
    <xf numFmtId="0" fontId="1" fillId="0" borderId="0" xfId="0" applyFont="1" applyAlignment="1">
      <alignment vertical="top" wrapText="1"/>
    </xf>
    <xf numFmtId="37" fontId="21" fillId="0" borderId="0" xfId="0" applyNumberFormat="1" applyFont="1" applyBorder="1" applyAlignment="1">
      <alignment vertical="top" wrapText="1"/>
    </xf>
    <xf numFmtId="169" fontId="1" fillId="0" borderId="0" xfId="0" applyNumberFormat="1" applyFont="1" applyAlignment="1">
      <alignment vertical="top" wrapText="1"/>
    </xf>
    <xf numFmtId="0" fontId="1" fillId="0" borderId="0" xfId="0" applyFont="1" applyFill="1" applyAlignment="1">
      <alignment horizontal="justify" vertical="top" wrapText="1"/>
    </xf>
    <xf numFmtId="0" fontId="18" fillId="0"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2" fontId="1" fillId="2" borderId="0" xfId="0" applyNumberFormat="1" applyFont="1" applyFill="1" applyBorder="1" applyAlignment="1">
      <alignment horizontal="justify" vertical="top" wrapText="1"/>
    </xf>
    <xf numFmtId="0" fontId="3" fillId="2" borderId="0" xfId="0" applyFont="1" applyFill="1" applyAlignment="1">
      <alignment horizontal="right" vertical="top" wrapText="1"/>
    </xf>
    <xf numFmtId="17" fontId="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178" fontId="22" fillId="3" borderId="0" xfId="15" applyNumberFormat="1" applyFont="1" applyFill="1" applyBorder="1" applyAlignment="1">
      <alignment vertical="center"/>
    </xf>
    <xf numFmtId="0" fontId="1" fillId="3" borderId="0" xfId="0" applyFont="1" applyFill="1" applyAlignment="1">
      <alignment horizontal="left" vertical="top" wrapText="1"/>
    </xf>
    <xf numFmtId="0" fontId="18" fillId="2" borderId="0" xfId="0" applyFont="1" applyFill="1" applyAlignment="1">
      <alignment horizontal="justify" vertical="top" wrapText="1"/>
    </xf>
    <xf numFmtId="0" fontId="1" fillId="0" borderId="0" xfId="0" applyFont="1" applyBorder="1" applyAlignment="1">
      <alignment horizontal="left" vertical="top" wrapText="1"/>
    </xf>
    <xf numFmtId="0" fontId="3" fillId="0" borderId="0" xfId="0" applyFont="1" applyAlignment="1">
      <alignment horizontal="center" vertical="top" wrapText="1"/>
    </xf>
    <xf numFmtId="0" fontId="18" fillId="0" borderId="0" xfId="0" applyFont="1" applyBorder="1" applyAlignment="1">
      <alignment horizontal="left"/>
    </xf>
    <xf numFmtId="0" fontId="1" fillId="2" borderId="0" xfId="0" applyFont="1" applyFill="1" applyAlignment="1">
      <alignment vertical="top" wrapText="1"/>
    </xf>
    <xf numFmtId="0" fontId="3" fillId="2" borderId="0" xfId="0" applyFont="1" applyFill="1" applyAlignment="1">
      <alignment vertical="top" wrapText="1"/>
    </xf>
    <xf numFmtId="0" fontId="1" fillId="0" borderId="0" xfId="0" applyFont="1" applyAlignment="1">
      <alignment horizontal="left" vertical="top"/>
    </xf>
    <xf numFmtId="169" fontId="3" fillId="0" borderId="0" xfId="0" applyNumberFormat="1" applyFont="1" applyAlignment="1">
      <alignment horizontal="center" vertical="top" wrapText="1"/>
    </xf>
    <xf numFmtId="0" fontId="21" fillId="0" borderId="0" xfId="0" applyFont="1" applyAlignment="1">
      <alignment horizontal="center" vertical="top" wrapText="1"/>
    </xf>
    <xf numFmtId="178" fontId="1" fillId="0" borderId="4" xfId="15" applyNumberFormat="1" applyFont="1" applyBorder="1" applyAlignment="1">
      <alignment horizontal="left" vertical="top" wrapText="1"/>
    </xf>
    <xf numFmtId="178" fontId="18" fillId="0" borderId="0" xfId="15" applyNumberFormat="1" applyFont="1" applyAlignment="1">
      <alignment vertical="top" wrapText="1"/>
    </xf>
    <xf numFmtId="0" fontId="0" fillId="0" borderId="0" xfId="0" applyFont="1" applyFill="1" applyAlignment="1">
      <alignment/>
    </xf>
    <xf numFmtId="0" fontId="0" fillId="0" borderId="0" xfId="0" applyFont="1" applyFill="1" applyAlignment="1">
      <alignment/>
    </xf>
    <xf numFmtId="0" fontId="1" fillId="0" borderId="1" xfId="0" applyFont="1" applyBorder="1" applyAlignment="1" quotePrefix="1">
      <alignment horizontal="center" vertical="top" wrapText="1"/>
    </xf>
    <xf numFmtId="0" fontId="1" fillId="2" borderId="0" xfId="0" applyFont="1" applyFill="1" applyAlignment="1" quotePrefix="1">
      <alignment horizontal="center" vertical="top" wrapText="1"/>
    </xf>
    <xf numFmtId="0" fontId="1" fillId="0" borderId="2" xfId="0" applyFont="1" applyBorder="1" applyAlignment="1" quotePrefix="1">
      <alignment horizontal="center" vertical="top" wrapText="1"/>
    </xf>
    <xf numFmtId="0" fontId="1" fillId="0" borderId="3" xfId="0" applyFont="1" applyBorder="1" applyAlignment="1" quotePrefix="1">
      <alignment horizontal="center" vertical="top" wrapText="1"/>
    </xf>
    <xf numFmtId="0" fontId="1" fillId="0" borderId="5"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Alignment="1" quotePrefix="1">
      <alignment horizontal="center" vertical="top" wrapText="1"/>
    </xf>
    <xf numFmtId="178" fontId="20" fillId="0" borderId="0" xfId="15" applyNumberFormat="1" applyFont="1" applyAlignment="1">
      <alignment horizontal="center" vertical="top" wrapText="1"/>
    </xf>
    <xf numFmtId="178" fontId="1" fillId="0" borderId="4" xfId="15" applyNumberFormat="1" applyFont="1" applyFill="1" applyBorder="1" applyAlignment="1">
      <alignment horizontal="left" vertical="top" wrapText="1"/>
    </xf>
    <xf numFmtId="178" fontId="20" fillId="0" borderId="0" xfId="15" applyNumberFormat="1" applyFont="1" applyFill="1" applyAlignment="1">
      <alignment horizontal="left" vertical="top" wrapText="1"/>
    </xf>
    <xf numFmtId="169" fontId="3" fillId="0" borderId="6" xfId="0" applyNumberFormat="1" applyFont="1" applyBorder="1" applyAlignment="1">
      <alignment horizontal="center" vertical="top" wrapText="1"/>
    </xf>
    <xf numFmtId="14" fontId="3" fillId="0" borderId="7" xfId="0" applyNumberFormat="1" applyFont="1" applyBorder="1" applyAlignment="1">
      <alignment horizontal="center" vertical="top" wrapText="1"/>
    </xf>
    <xf numFmtId="169" fontId="3" fillId="0" borderId="8" xfId="0" applyNumberFormat="1" applyFont="1" applyBorder="1" applyAlignment="1">
      <alignment horizontal="center" vertical="top" wrapText="1"/>
    </xf>
    <xf numFmtId="169" fontId="3" fillId="0" borderId="8" xfId="0" applyNumberFormat="1" applyFont="1" applyFill="1" applyBorder="1" applyAlignment="1">
      <alignment horizontal="center" vertical="top" wrapText="1"/>
    </xf>
    <xf numFmtId="169" fontId="3" fillId="0" borderId="9" xfId="0" applyNumberFormat="1" applyFont="1" applyFill="1" applyBorder="1" applyAlignment="1">
      <alignment horizontal="center" vertical="top" wrapText="1"/>
    </xf>
    <xf numFmtId="169" fontId="1" fillId="0" borderId="9" xfId="16" applyFont="1" applyBorder="1" applyAlignment="1">
      <alignment vertical="top" wrapText="1"/>
    </xf>
    <xf numFmtId="169" fontId="1" fillId="0" borderId="9" xfId="0" applyNumberFormat="1" applyFont="1" applyBorder="1" applyAlignment="1">
      <alignment vertical="top" wrapText="1"/>
    </xf>
    <xf numFmtId="169" fontId="1" fillId="0" borderId="9" xfId="0" applyNumberFormat="1" applyFont="1" applyFill="1" applyBorder="1" applyAlignment="1">
      <alignment vertical="top" wrapText="1"/>
    </xf>
    <xf numFmtId="187" fontId="1" fillId="0" borderId="9" xfId="0" applyNumberFormat="1" applyFont="1" applyFill="1" applyBorder="1" applyAlignment="1">
      <alignment horizontal="center" vertical="top" wrapText="1"/>
    </xf>
    <xf numFmtId="0" fontId="1" fillId="0" borderId="0" xfId="0" applyFont="1" applyFill="1" applyAlignment="1">
      <alignment vertical="top"/>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8" fontId="1" fillId="0" borderId="0" xfId="15" applyNumberFormat="1" applyFont="1" applyFill="1" applyBorder="1" applyAlignment="1">
      <alignment horizontal="right" vertical="top" wrapText="1"/>
    </xf>
    <xf numFmtId="178" fontId="18" fillId="0" borderId="0" xfId="15" applyNumberFormat="1" applyFont="1" applyFill="1" applyAlignment="1">
      <alignment horizontal="right"/>
    </xf>
    <xf numFmtId="0" fontId="1" fillId="0" borderId="0" xfId="0" applyFont="1" applyFill="1" applyAlignment="1">
      <alignment horizontal="left"/>
    </xf>
    <xf numFmtId="178" fontId="1" fillId="0" borderId="10" xfId="15" applyNumberFormat="1" applyFont="1" applyFill="1" applyBorder="1" applyAlignment="1">
      <alignment horizontal="right" vertical="top" wrapText="1"/>
    </xf>
    <xf numFmtId="0" fontId="18" fillId="2" borderId="6" xfId="0" applyFont="1" applyFill="1" applyBorder="1" applyAlignment="1">
      <alignment horizontal="center"/>
    </xf>
    <xf numFmtId="0" fontId="18" fillId="2" borderId="7" xfId="0" applyFont="1" applyFill="1" applyBorder="1" applyAlignment="1">
      <alignment horizontal="center"/>
    </xf>
    <xf numFmtId="15" fontId="18" fillId="2" borderId="8" xfId="0" applyNumberFormat="1" applyFont="1" applyFill="1" applyBorder="1" applyAlignment="1" quotePrefix="1">
      <alignment horizontal="center"/>
    </xf>
    <xf numFmtId="0" fontId="26" fillId="0" borderId="0" xfId="0" applyFont="1" applyAlignment="1">
      <alignment/>
    </xf>
    <xf numFmtId="0" fontId="1" fillId="0" borderId="0" xfId="0" applyFont="1" applyBorder="1" applyAlignment="1">
      <alignment horizontal="left"/>
    </xf>
    <xf numFmtId="178" fontId="1" fillId="0" borderId="4" xfId="15" applyNumberFormat="1" applyFont="1" applyBorder="1" applyAlignment="1">
      <alignment vertical="top" wrapText="1"/>
    </xf>
    <xf numFmtId="178" fontId="1" fillId="0" borderId="0" xfId="15" applyNumberFormat="1" applyFont="1" applyAlignment="1">
      <alignment vertical="top" wrapText="1"/>
    </xf>
    <xf numFmtId="0" fontId="1" fillId="0" borderId="0" xfId="0" applyFont="1" applyBorder="1" applyAlignment="1" quotePrefix="1">
      <alignment horizontal="left"/>
    </xf>
    <xf numFmtId="178" fontId="1" fillId="0" borderId="0" xfId="15" applyNumberFormat="1" applyFont="1" applyFill="1" applyBorder="1" applyAlignment="1">
      <alignment horizontal="left"/>
    </xf>
    <xf numFmtId="178" fontId="1" fillId="0" borderId="0" xfId="15" applyNumberFormat="1" applyFont="1" applyAlignment="1">
      <alignment horizontal="center" vertical="top" wrapText="1"/>
    </xf>
    <xf numFmtId="178" fontId="1" fillId="0" borderId="0" xfId="15" applyNumberFormat="1" applyFont="1" applyAlignment="1">
      <alignment/>
    </xf>
    <xf numFmtId="178" fontId="1" fillId="0" borderId="9" xfId="15" applyNumberFormat="1" applyFont="1" applyBorder="1" applyAlignment="1">
      <alignment horizontal="left"/>
    </xf>
    <xf numFmtId="178" fontId="18" fillId="0" borderId="0" xfId="15" applyNumberFormat="1" applyFont="1" applyBorder="1" applyAlignment="1">
      <alignment horizontal="left"/>
    </xf>
    <xf numFmtId="171" fontId="1" fillId="0" borderId="4" xfId="15" applyNumberFormat="1" applyFont="1" applyBorder="1" applyAlignment="1">
      <alignment horizontal="left"/>
    </xf>
    <xf numFmtId="178" fontId="20" fillId="0" borderId="0" xfId="15" applyNumberFormat="1" applyFont="1" applyAlignment="1">
      <alignment vertical="top" wrapText="1"/>
    </xf>
    <xf numFmtId="169" fontId="3" fillId="0" borderId="0" xfId="0" applyNumberFormat="1" applyFont="1" applyBorder="1" applyAlignment="1">
      <alignment horizontal="center" vertical="center"/>
    </xf>
    <xf numFmtId="14" fontId="3" fillId="0" borderId="0" xfId="0" applyNumberFormat="1" applyFont="1" applyBorder="1" applyAlignment="1" quotePrefix="1">
      <alignment horizontal="center" vertical="center"/>
    </xf>
    <xf numFmtId="0" fontId="0" fillId="0" borderId="0" xfId="0" applyFont="1" applyAlignment="1">
      <alignment/>
    </xf>
    <xf numFmtId="169" fontId="9" fillId="0" borderId="3" xfId="22" applyNumberFormat="1" applyFont="1" applyFill="1" applyBorder="1" applyAlignment="1">
      <alignment horizontal="center" vertical="center"/>
      <protection/>
    </xf>
    <xf numFmtId="3" fontId="1" fillId="0" borderId="0" xfId="0" applyNumberFormat="1" applyFont="1" applyBorder="1" applyAlignment="1" quotePrefix="1">
      <alignment horizontal="center" vertical="top" wrapText="1"/>
    </xf>
    <xf numFmtId="178" fontId="1" fillId="0" borderId="0" xfId="15" applyNumberFormat="1" applyFont="1" applyAlignment="1">
      <alignment horizontal="justify" vertical="top" wrapText="1"/>
    </xf>
    <xf numFmtId="0" fontId="1" fillId="0" borderId="9" xfId="0" applyFont="1" applyBorder="1" applyAlignment="1">
      <alignment horizontal="justify" vertical="top" wrapText="1"/>
    </xf>
    <xf numFmtId="0" fontId="1" fillId="0" borderId="9" xfId="0" applyFont="1" applyBorder="1" applyAlignment="1">
      <alignment horizontal="center" vertical="top" wrapText="1"/>
    </xf>
    <xf numFmtId="3" fontId="1" fillId="0" borderId="9" xfId="0" applyNumberFormat="1" applyFont="1" applyBorder="1" applyAlignment="1" quotePrefix="1">
      <alignment horizontal="center" vertical="top" wrapText="1"/>
    </xf>
    <xf numFmtId="178" fontId="1" fillId="0" borderId="9" xfId="15" applyNumberFormat="1" applyFont="1" applyBorder="1" applyAlignment="1">
      <alignment horizontal="justify" vertical="top" wrapText="1"/>
    </xf>
    <xf numFmtId="3" fontId="1" fillId="0" borderId="9" xfId="0" applyNumberFormat="1" applyFont="1" applyBorder="1" applyAlignment="1">
      <alignment horizontal="center" vertical="top" wrapText="1"/>
    </xf>
    <xf numFmtId="49" fontId="27" fillId="0" borderId="6" xfId="22" applyNumberFormat="1" applyFont="1" applyFill="1" applyBorder="1" applyAlignment="1">
      <alignment horizontal="center" vertical="center"/>
      <protection/>
    </xf>
    <xf numFmtId="49" fontId="27" fillId="0" borderId="11" xfId="22" applyNumberFormat="1" applyFont="1" applyFill="1" applyBorder="1" applyAlignment="1">
      <alignment horizontal="center" vertical="center"/>
      <protection/>
    </xf>
    <xf numFmtId="49" fontId="27" fillId="0" borderId="7" xfId="22" applyNumberFormat="1" applyFont="1" applyFill="1" applyBorder="1" applyAlignment="1">
      <alignment horizontal="center" vertical="center"/>
      <protection/>
    </xf>
    <xf numFmtId="49" fontId="27" fillId="0" borderId="12" xfId="22" applyNumberFormat="1" applyFont="1" applyFill="1" applyBorder="1" applyAlignment="1">
      <alignment horizontal="center" vertical="center"/>
      <protection/>
    </xf>
    <xf numFmtId="14" fontId="27" fillId="0" borderId="7" xfId="22" applyNumberFormat="1" applyFont="1" applyFill="1" applyBorder="1" applyAlignment="1">
      <alignment horizontal="center" vertical="center"/>
      <protection/>
    </xf>
    <xf numFmtId="169" fontId="27" fillId="0" borderId="7" xfId="22" applyNumberFormat="1" applyFont="1" applyFill="1" applyBorder="1" applyAlignment="1">
      <alignment horizontal="center" vertical="center"/>
      <protection/>
    </xf>
    <xf numFmtId="169" fontId="27" fillId="0" borderId="12" xfId="22" applyNumberFormat="1" applyFont="1" applyFill="1" applyBorder="1" applyAlignment="1">
      <alignment horizontal="center" vertical="center"/>
      <protection/>
    </xf>
    <xf numFmtId="169" fontId="8" fillId="0" borderId="6" xfId="16" applyFont="1" applyFill="1" applyBorder="1" applyAlignment="1">
      <alignment vertical="center"/>
    </xf>
    <xf numFmtId="169" fontId="8" fillId="0" borderId="1" xfId="22" applyNumberFormat="1" applyFont="1" applyFill="1" applyBorder="1" applyAlignment="1">
      <alignment horizontal="center" vertical="center"/>
      <protection/>
    </xf>
    <xf numFmtId="169" fontId="8" fillId="0" borderId="11" xfId="22" applyNumberFormat="1" applyFont="1" applyFill="1" applyBorder="1" applyAlignment="1">
      <alignment horizontal="center" vertical="center"/>
      <protection/>
    </xf>
    <xf numFmtId="169" fontId="8" fillId="0" borderId="8" xfId="22" applyNumberFormat="1" applyFont="1" applyFill="1" applyBorder="1" applyAlignment="1">
      <alignment vertical="center"/>
      <protection/>
    </xf>
    <xf numFmtId="169" fontId="8" fillId="0" borderId="3" xfId="22" applyNumberFormat="1" applyFont="1" applyFill="1" applyBorder="1" applyAlignment="1">
      <alignment horizontal="center" vertical="center"/>
      <protection/>
    </xf>
    <xf numFmtId="169" fontId="8" fillId="0" borderId="8" xfId="16" applyFont="1" applyFill="1" applyBorder="1" applyAlignment="1">
      <alignment vertical="center"/>
    </xf>
    <xf numFmtId="169" fontId="8" fillId="0" borderId="13" xfId="22" applyNumberFormat="1" applyFont="1" applyFill="1" applyBorder="1" applyAlignment="1">
      <alignment horizontal="center" vertical="center"/>
      <protection/>
    </xf>
    <xf numFmtId="169" fontId="8" fillId="0" borderId="7" xfId="22" applyNumberFormat="1" applyFont="1" applyFill="1" applyBorder="1" applyAlignment="1">
      <alignment vertical="center"/>
      <protection/>
    </xf>
    <xf numFmtId="169" fontId="8" fillId="0" borderId="2" xfId="22" applyNumberFormat="1" applyFont="1" applyFill="1" applyBorder="1" applyAlignment="1">
      <alignment vertical="center"/>
      <protection/>
    </xf>
    <xf numFmtId="169" fontId="8" fillId="0" borderId="12" xfId="22" applyNumberFormat="1" applyFont="1" applyFill="1" applyBorder="1" applyAlignment="1">
      <alignment vertical="center"/>
      <protection/>
    </xf>
    <xf numFmtId="169" fontId="8" fillId="0" borderId="2" xfId="22" applyNumberFormat="1" applyFont="1" applyFill="1" applyBorder="1" applyAlignment="1">
      <alignment horizontal="center" vertical="center"/>
      <protection/>
    </xf>
    <xf numFmtId="169" fontId="8" fillId="0" borderId="12" xfId="22" applyNumberFormat="1" applyFont="1" applyFill="1" applyBorder="1" applyAlignment="1">
      <alignment horizontal="center" vertical="center"/>
      <protection/>
    </xf>
    <xf numFmtId="169" fontId="8" fillId="0" borderId="7" xfId="16" applyFont="1" applyFill="1" applyBorder="1" applyAlignment="1">
      <alignment vertical="center"/>
    </xf>
    <xf numFmtId="169" fontId="9" fillId="0" borderId="7" xfId="22" applyNumberFormat="1" applyFont="1" applyFill="1" applyBorder="1" applyAlignment="1">
      <alignment vertical="center"/>
      <protection/>
    </xf>
    <xf numFmtId="169" fontId="9" fillId="0" borderId="2" xfId="22" applyNumberFormat="1" applyFont="1" applyFill="1" applyBorder="1" applyAlignment="1">
      <alignment vertical="center"/>
      <protection/>
    </xf>
    <xf numFmtId="169" fontId="9" fillId="0" borderId="12" xfId="22" applyNumberFormat="1" applyFont="1" applyFill="1" applyBorder="1" applyAlignment="1">
      <alignment vertical="center"/>
      <protection/>
    </xf>
    <xf numFmtId="169" fontId="9" fillId="0" borderId="6" xfId="22" applyNumberFormat="1" applyFont="1" applyFill="1" applyBorder="1" applyAlignment="1">
      <alignment vertical="center"/>
      <protection/>
    </xf>
    <xf numFmtId="169" fontId="9" fillId="0" borderId="11" xfId="22" applyNumberFormat="1" applyFont="1" applyFill="1" applyBorder="1" applyAlignment="1">
      <alignment vertical="center"/>
      <protection/>
    </xf>
    <xf numFmtId="169" fontId="9" fillId="0" borderId="14" xfId="22" applyNumberFormat="1" applyFont="1" applyFill="1" applyBorder="1" applyAlignment="1">
      <alignment vertical="center"/>
      <protection/>
    </xf>
    <xf numFmtId="169" fontId="9" fillId="0" borderId="15" xfId="22" applyNumberFormat="1" applyFont="1" applyFill="1" applyBorder="1" applyAlignment="1">
      <alignment vertical="center"/>
      <protection/>
    </xf>
    <xf numFmtId="169" fontId="9" fillId="0" borderId="16" xfId="22" applyNumberFormat="1" applyFont="1" applyFill="1" applyBorder="1" applyAlignment="1">
      <alignment vertical="center"/>
      <protection/>
    </xf>
    <xf numFmtId="169" fontId="8" fillId="0" borderId="7" xfId="22" applyNumberFormat="1" applyFont="1" applyFill="1" applyBorder="1" applyAlignment="1">
      <alignment horizontal="right" vertical="center"/>
      <protection/>
    </xf>
    <xf numFmtId="169" fontId="8" fillId="0" borderId="8" xfId="22" applyNumberFormat="1" applyFont="1" applyFill="1" applyBorder="1" applyAlignment="1">
      <alignment horizontal="right" vertical="center"/>
      <protection/>
    </xf>
    <xf numFmtId="169" fontId="8" fillId="0" borderId="8" xfId="22" applyNumberFormat="1" applyFont="1" applyFill="1" applyBorder="1" applyAlignment="1">
      <alignment horizontal="center" vertical="center"/>
      <protection/>
    </xf>
    <xf numFmtId="181" fontId="9" fillId="0" borderId="7" xfId="22" applyNumberFormat="1" applyFont="1" applyFill="1" applyBorder="1" applyAlignment="1">
      <alignment vertical="center"/>
      <protection/>
    </xf>
    <xf numFmtId="181" fontId="9" fillId="0" borderId="7" xfId="22" applyNumberFormat="1" applyFont="1" applyBorder="1" applyAlignment="1">
      <alignment vertical="center"/>
      <protection/>
    </xf>
    <xf numFmtId="181" fontId="9" fillId="0" borderId="2" xfId="22" applyNumberFormat="1" applyFont="1" applyFill="1" applyBorder="1" applyAlignment="1">
      <alignment vertical="center"/>
      <protection/>
    </xf>
    <xf numFmtId="181" fontId="9" fillId="0" borderId="12" xfId="22" applyNumberFormat="1" applyFont="1" applyFill="1" applyBorder="1" applyAlignment="1">
      <alignment vertical="center"/>
      <protection/>
    </xf>
    <xf numFmtId="181" fontId="9" fillId="0" borderId="8" xfId="22" applyNumberFormat="1" applyFont="1" applyFill="1" applyBorder="1" applyAlignment="1">
      <alignment horizontal="center" vertical="center"/>
      <protection/>
    </xf>
    <xf numFmtId="181" fontId="9" fillId="0" borderId="3" xfId="22" applyNumberFormat="1" applyFont="1" applyFill="1" applyBorder="1" applyAlignment="1">
      <alignment horizontal="center" vertical="center"/>
      <protection/>
    </xf>
    <xf numFmtId="181" fontId="9" fillId="0" borderId="13" xfId="22" applyNumberFormat="1" applyFont="1" applyFill="1" applyBorder="1" applyAlignment="1">
      <alignment horizontal="center" vertical="center"/>
      <protection/>
    </xf>
    <xf numFmtId="169" fontId="8" fillId="0" borderId="0" xfId="22" applyNumberFormat="1" applyFont="1" applyAlignment="1">
      <alignment vertical="center"/>
      <protection/>
    </xf>
    <xf numFmtId="169" fontId="8" fillId="0" borderId="0" xfId="22" applyNumberFormat="1" applyFont="1" applyFill="1" applyAlignment="1">
      <alignment vertical="center"/>
      <protection/>
    </xf>
    <xf numFmtId="0" fontId="0" fillId="0" borderId="0" xfId="0" applyFont="1" applyFill="1" applyAlignment="1">
      <alignment/>
    </xf>
    <xf numFmtId="169" fontId="3" fillId="0" borderId="0" xfId="0" applyNumberFormat="1" applyFont="1" applyFill="1" applyBorder="1" applyAlignment="1">
      <alignment horizontal="center" vertical="center"/>
    </xf>
    <xf numFmtId="178" fontId="3" fillId="0" borderId="0" xfId="0" applyNumberFormat="1" applyFont="1" applyBorder="1" applyAlignment="1">
      <alignment horizontal="center" vertical="center"/>
    </xf>
    <xf numFmtId="14" fontId="3" fillId="0" borderId="0" xfId="0" applyNumberFormat="1" applyFont="1" applyFill="1" applyBorder="1" applyAlignment="1" quotePrefix="1">
      <alignment horizontal="center" vertical="center"/>
    </xf>
    <xf numFmtId="169" fontId="1" fillId="0" borderId="0" xfId="0" applyNumberFormat="1" applyFont="1" applyFill="1" applyBorder="1" applyAlignment="1">
      <alignment vertical="center"/>
    </xf>
    <xf numFmtId="178" fontId="1" fillId="0" borderId="0" xfId="0" applyNumberFormat="1" applyFont="1" applyBorder="1" applyAlignment="1">
      <alignment vertical="center"/>
    </xf>
    <xf numFmtId="169" fontId="1" fillId="0" borderId="10" xfId="0" applyNumberFormat="1" applyFont="1" applyFill="1" applyBorder="1" applyAlignment="1">
      <alignment vertical="center"/>
    </xf>
    <xf numFmtId="178" fontId="1" fillId="0" borderId="0" xfId="15" applyNumberFormat="1" applyFont="1" applyFill="1" applyAlignment="1">
      <alignment horizontal="right"/>
    </xf>
    <xf numFmtId="169" fontId="3" fillId="0" borderId="4" xfId="0" applyNumberFormat="1" applyFont="1" applyFill="1" applyBorder="1" applyAlignment="1">
      <alignment vertical="center"/>
    </xf>
    <xf numFmtId="169" fontId="1" fillId="0" borderId="17" xfId="0" applyNumberFormat="1" applyFont="1" applyFill="1" applyBorder="1" applyAlignment="1">
      <alignment vertical="center"/>
    </xf>
    <xf numFmtId="169" fontId="3" fillId="0" borderId="18" xfId="0" applyNumberFormat="1" applyFont="1" applyFill="1" applyBorder="1" applyAlignment="1">
      <alignment vertical="center"/>
    </xf>
    <xf numFmtId="169" fontId="1" fillId="0" borderId="0" xfId="15" applyNumberFormat="1" applyFont="1" applyFill="1" applyBorder="1" applyAlignment="1">
      <alignment vertical="center"/>
    </xf>
    <xf numFmtId="171" fontId="3" fillId="0" borderId="0" xfId="15" applyNumberFormat="1" applyFont="1" applyFill="1" applyBorder="1" applyAlignment="1">
      <alignment vertical="center"/>
    </xf>
    <xf numFmtId="169" fontId="6" fillId="0" borderId="0" xfId="0" applyNumberFormat="1" applyFont="1" applyFill="1" applyBorder="1" applyAlignment="1">
      <alignment vertical="center"/>
    </xf>
    <xf numFmtId="178" fontId="6" fillId="0" borderId="0" xfId="0" applyNumberFormat="1" applyFont="1" applyBorder="1" applyAlignment="1">
      <alignment vertical="center"/>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horizontal="center" vertical="center"/>
    </xf>
    <xf numFmtId="0" fontId="3" fillId="0" borderId="6" xfId="0" applyFont="1" applyFill="1" applyBorder="1" applyAlignment="1">
      <alignment horizontal="justify" vertical="center"/>
    </xf>
    <xf numFmtId="0" fontId="3" fillId="0" borderId="6" xfId="0" applyFont="1" applyFill="1" applyBorder="1" applyAlignment="1">
      <alignment horizontal="center" vertical="center"/>
    </xf>
    <xf numFmtId="0" fontId="0" fillId="0" borderId="7" xfId="0" applyFont="1" applyFill="1" applyBorder="1" applyAlignment="1">
      <alignment horizontal="justify" vertical="center"/>
    </xf>
    <xf numFmtId="0" fontId="3" fillId="0" borderId="7" xfId="0" applyFont="1" applyFill="1" applyBorder="1" applyAlignment="1">
      <alignment horizontal="center" vertical="center"/>
    </xf>
    <xf numFmtId="0" fontId="0" fillId="0" borderId="8" xfId="0" applyFont="1" applyFill="1" applyBorder="1" applyAlignment="1">
      <alignment horizontal="justify" vertical="center"/>
    </xf>
    <xf numFmtId="0" fontId="3" fillId="0" borderId="8" xfId="0" applyFont="1" applyFill="1" applyBorder="1" applyAlignment="1">
      <alignment horizontal="center" vertical="center"/>
    </xf>
    <xf numFmtId="0" fontId="0" fillId="0" borderId="1" xfId="0" applyFont="1" applyFill="1" applyBorder="1" applyAlignment="1">
      <alignment horizontal="left" vertical="center"/>
    </xf>
    <xf numFmtId="3" fontId="0" fillId="0" borderId="7" xfId="15" applyNumberFormat="1" applyFont="1" applyFill="1" applyBorder="1" applyAlignment="1">
      <alignment horizontal="right" vertical="center"/>
    </xf>
    <xf numFmtId="178" fontId="0" fillId="0" borderId="2" xfId="15" applyNumberFormat="1" applyFont="1" applyFill="1" applyBorder="1" applyAlignment="1">
      <alignment horizontal="right" vertical="center"/>
    </xf>
    <xf numFmtId="178" fontId="0" fillId="0" borderId="7" xfId="15" applyNumberFormat="1" applyFont="1" applyFill="1" applyBorder="1" applyAlignment="1">
      <alignment horizontal="right" vertical="center"/>
    </xf>
    <xf numFmtId="0" fontId="0" fillId="0" borderId="2" xfId="0" applyFont="1" applyFill="1" applyBorder="1" applyAlignment="1">
      <alignment horizontal="left" vertical="center"/>
    </xf>
    <xf numFmtId="0" fontId="0" fillId="0" borderId="7" xfId="0" applyFont="1" applyFill="1" applyBorder="1" applyAlignment="1">
      <alignment horizontal="left" vertical="center"/>
    </xf>
    <xf numFmtId="3" fontId="0" fillId="0" borderId="7" xfId="0" applyNumberFormat="1" applyFont="1" applyFill="1" applyBorder="1" applyAlignment="1">
      <alignment horizontal="right" vertical="center"/>
    </xf>
    <xf numFmtId="178" fontId="0" fillId="0" borderId="9" xfId="15"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2" xfId="15" applyNumberFormat="1" applyFont="1" applyFill="1" applyBorder="1" applyAlignment="1">
      <alignment horizontal="right" vertical="center"/>
    </xf>
    <xf numFmtId="0" fontId="0" fillId="0" borderId="7" xfId="0" applyFont="1" applyFill="1" applyBorder="1" applyAlignment="1" quotePrefix="1">
      <alignment horizontal="left" vertical="center"/>
    </xf>
    <xf numFmtId="171" fontId="0" fillId="0" borderId="2" xfId="15" applyFont="1" applyFill="1" applyBorder="1" applyAlignment="1">
      <alignment horizontal="right" vertical="center"/>
    </xf>
    <xf numFmtId="0" fontId="0" fillId="0" borderId="7" xfId="0" applyFont="1" applyFill="1" applyBorder="1" applyAlignment="1">
      <alignment horizontal="left" vertical="center" wrapText="1"/>
    </xf>
    <xf numFmtId="171" fontId="0" fillId="0" borderId="7" xfId="15" applyFont="1" applyFill="1" applyBorder="1" applyAlignment="1">
      <alignment horizontal="right" vertical="center"/>
    </xf>
    <xf numFmtId="171" fontId="0" fillId="0" borderId="0" xfId="15" applyFont="1" applyFill="1" applyBorder="1" applyAlignment="1">
      <alignment horizontal="right" vertical="center"/>
    </xf>
    <xf numFmtId="0" fontId="0" fillId="0" borderId="7" xfId="0" applyFont="1" applyFill="1" applyBorder="1" applyAlignment="1">
      <alignment/>
    </xf>
    <xf numFmtId="3" fontId="0" fillId="0" borderId="8" xfId="0" applyNumberFormat="1" applyFont="1" applyFill="1" applyBorder="1" applyAlignment="1">
      <alignment horizontal="right" vertical="center"/>
    </xf>
    <xf numFmtId="0" fontId="0" fillId="0" borderId="8" xfId="0" applyFont="1" applyFill="1" applyBorder="1" applyAlignment="1">
      <alignment horizontal="left" vertical="center"/>
    </xf>
    <xf numFmtId="178" fontId="0" fillId="0" borderId="8" xfId="15" applyNumberFormat="1" applyFont="1" applyFill="1" applyBorder="1" applyAlignment="1">
      <alignment horizontal="right" vertical="center"/>
    </xf>
    <xf numFmtId="0" fontId="0" fillId="0" borderId="6" xfId="0" applyFont="1" applyFill="1" applyBorder="1" applyAlignment="1">
      <alignment horizontal="left" vertical="center"/>
    </xf>
    <xf numFmtId="3" fontId="0" fillId="0" borderId="6" xfId="15" applyNumberFormat="1" applyFont="1" applyFill="1" applyBorder="1" applyAlignment="1">
      <alignment horizontal="right" vertical="center"/>
    </xf>
    <xf numFmtId="178" fontId="0" fillId="0" borderId="6" xfId="15" applyNumberFormat="1" applyFont="1" applyFill="1" applyBorder="1" applyAlignment="1">
      <alignment horizontal="right" vertical="center"/>
    </xf>
    <xf numFmtId="178" fontId="0" fillId="0" borderId="0" xfId="15" applyNumberFormat="1" applyFont="1" applyFill="1" applyBorder="1" applyAlignment="1">
      <alignment horizontal="right" vertical="center"/>
    </xf>
    <xf numFmtId="3"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8" fontId="0" fillId="0" borderId="0" xfId="0" applyNumberFormat="1" applyFont="1" applyAlignment="1">
      <alignment/>
    </xf>
    <xf numFmtId="0" fontId="0" fillId="0" borderId="0" xfId="0" applyFont="1" applyFill="1" applyAlignment="1">
      <alignment horizontal="right" vertical="center"/>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178" fontId="0" fillId="0" borderId="17" xfId="15" applyNumberFormat="1" applyFont="1" applyBorder="1" applyAlignment="1">
      <alignment/>
    </xf>
    <xf numFmtId="178" fontId="14" fillId="0" borderId="0" xfId="15" applyNumberFormat="1" applyFont="1" applyAlignment="1">
      <alignment/>
    </xf>
    <xf numFmtId="178" fontId="14" fillId="0" borderId="0" xfId="15" applyNumberFormat="1" applyFont="1" applyAlignment="1">
      <alignment/>
    </xf>
    <xf numFmtId="178" fontId="0" fillId="0" borderId="0" xfId="15" applyNumberFormat="1" applyFont="1" applyAlignment="1">
      <alignment horizontal="right"/>
    </xf>
    <xf numFmtId="178" fontId="0" fillId="0" borderId="18" xfId="15" applyNumberFormat="1" applyFont="1" applyBorder="1" applyAlignment="1">
      <alignment/>
    </xf>
    <xf numFmtId="0" fontId="28" fillId="0" borderId="0" xfId="0" applyFont="1" applyFill="1" applyAlignment="1">
      <alignment horizontal="center"/>
    </xf>
    <xf numFmtId="178" fontId="0" fillId="0" borderId="0" xfId="15" applyNumberFormat="1" applyFont="1" applyFill="1" applyAlignment="1">
      <alignment/>
    </xf>
    <xf numFmtId="178" fontId="0" fillId="0" borderId="0" xfId="15" applyNumberFormat="1" applyFont="1" applyFill="1" applyAlignment="1">
      <alignment/>
    </xf>
    <xf numFmtId="178" fontId="0" fillId="0" borderId="18" xfId="15" applyNumberFormat="1" applyFont="1" applyFill="1" applyBorder="1" applyAlignment="1">
      <alignment/>
    </xf>
    <xf numFmtId="178" fontId="0" fillId="0" borderId="18" xfId="15"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horizontal="justify" vertical="top" wrapText="1"/>
    </xf>
    <xf numFmtId="0" fontId="18" fillId="0" borderId="0" xfId="0" applyFont="1" applyAlignment="1">
      <alignment horizontal="justify" vertical="top" wrapText="1"/>
    </xf>
    <xf numFmtId="0" fontId="18" fillId="0" borderId="0" xfId="0" applyFont="1" applyFill="1" applyAlignment="1">
      <alignment vertical="top" wrapText="1"/>
    </xf>
    <xf numFmtId="0" fontId="3" fillId="0" borderId="0" xfId="0" applyFont="1" applyAlignment="1">
      <alignment horizontal="left" vertical="top" wrapText="1"/>
    </xf>
    <xf numFmtId="0" fontId="18" fillId="0" borderId="0" xfId="0" applyFont="1" applyAlignment="1">
      <alignment vertical="top" wrapText="1"/>
    </xf>
    <xf numFmtId="0" fontId="1" fillId="0" borderId="0" xfId="0" applyFont="1" applyAlignment="1">
      <alignment horizontal="left" vertical="top" wrapText="1"/>
    </xf>
    <xf numFmtId="0" fontId="1" fillId="2" borderId="0" xfId="0" applyFont="1" applyFill="1" applyBorder="1" applyAlignment="1">
      <alignment horizontal="left" wrapText="1" shrinkToFit="1"/>
    </xf>
    <xf numFmtId="0" fontId="1" fillId="0" borderId="0" xfId="0" applyFont="1" applyAlignment="1">
      <alignment horizontal="left" wrapText="1"/>
    </xf>
    <xf numFmtId="0" fontId="1" fillId="0" borderId="0" xfId="0" applyFont="1" applyBorder="1" applyAlignment="1">
      <alignment horizontal="left" wrapText="1"/>
    </xf>
    <xf numFmtId="0" fontId="2" fillId="0" borderId="0" xfId="0" applyFont="1" applyAlignment="1">
      <alignment horizontal="left" vertical="center" wrapText="1"/>
    </xf>
    <xf numFmtId="49" fontId="27" fillId="0" borderId="1" xfId="22" applyNumberFormat="1" applyFont="1" applyFill="1" applyBorder="1" applyAlignment="1">
      <alignment horizontal="center" vertical="center"/>
      <protection/>
    </xf>
    <xf numFmtId="49" fontId="27" fillId="0" borderId="19" xfId="22" applyNumberFormat="1" applyFont="1" applyFill="1" applyBorder="1" applyAlignment="1">
      <alignment horizontal="center" vertical="center"/>
      <protection/>
    </xf>
    <xf numFmtId="49" fontId="27" fillId="0" borderId="5" xfId="22" applyNumberFormat="1" applyFont="1" applyFill="1" applyBorder="1" applyAlignment="1">
      <alignment horizontal="center" vertical="center"/>
      <protection/>
    </xf>
    <xf numFmtId="0" fontId="13"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178" fontId="2" fillId="2" borderId="0" xfId="0" applyNumberFormat="1" applyFont="1" applyFill="1" applyAlignment="1" quotePrefix="1">
      <alignment horizontal="center" vertical="top" wrapText="1"/>
    </xf>
    <xf numFmtId="178" fontId="3" fillId="2" borderId="0" xfId="0" applyNumberFormat="1" applyFont="1" applyFill="1" applyAlignment="1">
      <alignment horizontal="center" vertical="center"/>
    </xf>
    <xf numFmtId="0" fontId="12"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17" xfId="0" applyFont="1" applyFill="1" applyBorder="1" applyAlignment="1">
      <alignment horizontal="center" vertical="center"/>
    </xf>
    <xf numFmtId="0" fontId="12" fillId="2" borderId="0" xfId="0" applyFont="1" applyFill="1" applyAlignment="1">
      <alignment horizontal="center" vertical="top" wrapText="1"/>
    </xf>
    <xf numFmtId="0" fontId="2" fillId="2" borderId="0" xfId="0" applyFont="1" applyFill="1" applyAlignment="1">
      <alignment horizontal="center" vertical="top" wrapText="1"/>
    </xf>
    <xf numFmtId="0" fontId="1"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 fillId="0" borderId="0" xfId="0" applyFont="1" applyAlignment="1">
      <alignment horizontal="justify" vertical="top" wrapText="1"/>
    </xf>
    <xf numFmtId="0" fontId="1" fillId="0" borderId="0" xfId="0" applyFont="1" applyBorder="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0" xfId="0" applyNumberFormat="1" applyFont="1" applyAlignment="1">
      <alignment horizontal="left" vertical="top" wrapText="1"/>
    </xf>
    <xf numFmtId="0" fontId="23"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NumberFormat="1" applyFont="1" applyAlignment="1">
      <alignment horizontal="justify" vertical="top" wrapText="1"/>
    </xf>
    <xf numFmtId="0" fontId="18" fillId="0" borderId="0" xfId="0" applyFont="1" applyAlignment="1">
      <alignment/>
    </xf>
    <xf numFmtId="169" fontId="1" fillId="0" borderId="10" xfId="0" applyNumberFormat="1" applyFont="1" applyBorder="1" applyAlignment="1">
      <alignment horizontal="left" vertical="top" wrapText="1" indent="1"/>
    </xf>
    <xf numFmtId="169" fontId="1" fillId="0" borderId="19" xfId="0" applyNumberFormat="1" applyFont="1" applyBorder="1" applyAlignment="1">
      <alignment horizontal="left" vertical="top" wrapText="1" indent="1"/>
    </xf>
    <xf numFmtId="0" fontId="3" fillId="0" borderId="0" xfId="0" applyFont="1" applyAlignment="1">
      <alignment vertical="top" wrapText="1"/>
    </xf>
    <xf numFmtId="0" fontId="1" fillId="0" borderId="0" xfId="0" applyFont="1" applyBorder="1" applyAlignment="1" quotePrefix="1">
      <alignment horizontal="left" wrapText="1"/>
    </xf>
    <xf numFmtId="0" fontId="1" fillId="0" borderId="0" xfId="0" applyFont="1" applyFill="1" applyBorder="1" applyAlignment="1">
      <alignment horizontal="center" vertical="top" wrapText="1"/>
    </xf>
    <xf numFmtId="2" fontId="1" fillId="2" borderId="0" xfId="0" applyNumberFormat="1" applyFont="1" applyFill="1" applyBorder="1" applyAlignment="1">
      <alignment horizontal="left" vertical="top" wrapText="1"/>
    </xf>
    <xf numFmtId="0" fontId="1" fillId="0" borderId="0" xfId="0" applyFont="1" applyAlignment="1" quotePrefix="1">
      <alignment horizontal="left" vertical="top" wrapText="1"/>
    </xf>
    <xf numFmtId="0" fontId="1" fillId="2" borderId="0" xfId="0" applyFont="1" applyFill="1" applyBorder="1" applyAlignment="1">
      <alignment horizontal="justify" wrapText="1" shrinkToFit="1"/>
    </xf>
    <xf numFmtId="0" fontId="3" fillId="0" borderId="0" xfId="0" applyFont="1" applyFill="1" applyAlignment="1">
      <alignment horizontal="justify" vertical="top" wrapText="1"/>
    </xf>
    <xf numFmtId="0" fontId="18" fillId="0" borderId="0" xfId="0" applyFont="1" applyFill="1" applyAlignment="1">
      <alignment horizontal="justify" vertical="top" wrapText="1"/>
    </xf>
    <xf numFmtId="0" fontId="17" fillId="0" borderId="0" xfId="0" applyFont="1" applyAlignment="1">
      <alignment horizontal="left" vertical="top" wrapText="1"/>
    </xf>
    <xf numFmtId="169" fontId="1" fillId="0" borderId="20" xfId="0" applyNumberFormat="1" applyFont="1" applyBorder="1" applyAlignment="1">
      <alignment horizontal="center" vertical="top" wrapText="1"/>
    </xf>
    <xf numFmtId="169" fontId="1" fillId="0" borderId="11" xfId="0" applyNumberFormat="1" applyFont="1" applyBorder="1" applyAlignment="1">
      <alignment horizontal="center" vertical="top" wrapText="1"/>
    </xf>
    <xf numFmtId="169" fontId="3" fillId="0" borderId="1" xfId="0" applyNumberFormat="1" applyFont="1" applyFill="1" applyBorder="1" applyAlignment="1">
      <alignment horizontal="center" vertical="top" wrapText="1"/>
    </xf>
    <xf numFmtId="169" fontId="3" fillId="0" borderId="11" xfId="0" applyNumberFormat="1" applyFont="1" applyFill="1" applyBorder="1" applyAlignment="1">
      <alignment horizontal="center" vertical="top" wrapText="1"/>
    </xf>
    <xf numFmtId="169" fontId="3" fillId="0" borderId="3" xfId="0" applyNumberFormat="1" applyFont="1" applyFill="1" applyBorder="1" applyAlignment="1">
      <alignment horizontal="center" vertical="top" wrapText="1"/>
    </xf>
    <xf numFmtId="169" fontId="3" fillId="0" borderId="13" xfId="0" applyNumberFormat="1" applyFont="1" applyFill="1" applyBorder="1" applyAlignment="1">
      <alignment horizontal="center" vertical="top" wrapText="1"/>
    </xf>
    <xf numFmtId="0" fontId="3" fillId="0" borderId="17" xfId="0" applyFont="1" applyBorder="1" applyAlignment="1">
      <alignment horizontal="left" vertical="top" wrapText="1"/>
    </xf>
    <xf numFmtId="169" fontId="1" fillId="0" borderId="0" xfId="0" applyNumberFormat="1" applyFont="1" applyBorder="1" applyAlignment="1">
      <alignment horizontal="center" vertical="top" wrapText="1"/>
    </xf>
    <xf numFmtId="169" fontId="1" fillId="0" borderId="12" xfId="0" applyNumberFormat="1" applyFont="1" applyBorder="1" applyAlignment="1">
      <alignment horizontal="center" vertical="top" wrapText="1"/>
    </xf>
    <xf numFmtId="169" fontId="1" fillId="0" borderId="17" xfId="0" applyNumberFormat="1" applyFont="1" applyBorder="1" applyAlignment="1">
      <alignment horizontal="center" vertical="top" wrapText="1"/>
    </xf>
    <xf numFmtId="169" fontId="1" fillId="0" borderId="13" xfId="0" applyNumberFormat="1" applyFont="1" applyBorder="1" applyAlignment="1">
      <alignment horizontal="center" vertical="top" wrapText="1"/>
    </xf>
    <xf numFmtId="0" fontId="1" fillId="0" borderId="0" xfId="0" applyFont="1" applyAlignment="1">
      <alignment horizont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99085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12</xdr:row>
      <xdr:rowOff>104775</xdr:rowOff>
    </xdr:from>
    <xdr:to>
      <xdr:col>6</xdr:col>
      <xdr:colOff>1028700</xdr:colOff>
      <xdr:row>12</xdr:row>
      <xdr:rowOff>104775</xdr:rowOff>
    </xdr:to>
    <xdr:sp>
      <xdr:nvSpPr>
        <xdr:cNvPr id="1" name="Line 1"/>
        <xdr:cNvSpPr>
          <a:spLocks/>
        </xdr:cNvSpPr>
      </xdr:nvSpPr>
      <xdr:spPr>
        <a:xfrm>
          <a:off x="7010400" y="22193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2" name="Line 2"/>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35</xdr:row>
      <xdr:rowOff>104775</xdr:rowOff>
    </xdr:from>
    <xdr:to>
      <xdr:col>6</xdr:col>
      <xdr:colOff>1028700</xdr:colOff>
      <xdr:row>35</xdr:row>
      <xdr:rowOff>104775</xdr:rowOff>
    </xdr:to>
    <xdr:sp>
      <xdr:nvSpPr>
        <xdr:cNvPr id="3" name="Line 4"/>
        <xdr:cNvSpPr>
          <a:spLocks/>
        </xdr:cNvSpPr>
      </xdr:nvSpPr>
      <xdr:spPr>
        <a:xfrm>
          <a:off x="7010400" y="62960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4" name="Line 5"/>
        <xdr:cNvSpPr>
          <a:spLocks/>
        </xdr:cNvSpPr>
      </xdr:nvSpPr>
      <xdr:spPr>
        <a:xfrm>
          <a:off x="3943350" y="62960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5" name="Picture 6"/>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xdr:cNvPicPr preferRelativeResize="1">
          <a:picLocks noChangeAspect="1"/>
        </xdr:cNvPicPr>
      </xdr:nvPicPr>
      <xdr:blipFill>
        <a:blip r:embed="rId1"/>
        <a:stretch>
          <a:fillRect/>
        </a:stretch>
      </xdr:blipFill>
      <xdr:spPr>
        <a:xfrm>
          <a:off x="3409950" y="0"/>
          <a:ext cx="14763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E51"/>
  <sheetViews>
    <sheetView workbookViewId="0" topLeftCell="A7">
      <pane xSplit="1" ySplit="11" topLeftCell="B31" activePane="bottomRight" state="frozen"/>
      <selection pane="topLeft" activeCell="A7" sqref="A7"/>
      <selection pane="topRight" activeCell="B7" sqref="B7"/>
      <selection pane="bottomLeft" activeCell="A18" sqref="A18"/>
      <selection pane="bottomRight" activeCell="D41" sqref="D41"/>
    </sheetView>
  </sheetViews>
  <sheetFormatPr defaultColWidth="9.140625" defaultRowHeight="12.75"/>
  <cols>
    <col min="1" max="1" width="32.140625" style="41" customWidth="1"/>
    <col min="2" max="2" width="16.8515625" style="41" customWidth="1"/>
    <col min="3" max="3" width="15.00390625" style="33" customWidth="1"/>
    <col min="4" max="4" width="15.7109375" style="33" customWidth="1"/>
    <col min="5" max="5" width="15.28125" style="33" customWidth="1"/>
    <col min="6" max="16384" width="9.140625" style="41" customWidth="1"/>
  </cols>
  <sheetData>
    <row r="7" spans="1:5" ht="22.5">
      <c r="A7" s="264" t="s">
        <v>231</v>
      </c>
      <c r="B7" s="264"/>
      <c r="C7" s="264"/>
      <c r="D7" s="264"/>
      <c r="E7" s="264"/>
    </row>
    <row r="8" spans="1:5" ht="13.5">
      <c r="A8" s="265" t="s">
        <v>0</v>
      </c>
      <c r="B8" s="265"/>
      <c r="C8" s="265"/>
      <c r="D8" s="265"/>
      <c r="E8" s="265"/>
    </row>
    <row r="9" spans="1:5" ht="15.75">
      <c r="A9" s="266" t="s">
        <v>64</v>
      </c>
      <c r="B9" s="266"/>
      <c r="C9" s="266"/>
      <c r="D9" s="266"/>
      <c r="E9" s="266"/>
    </row>
    <row r="10" spans="1:5" ht="15.75">
      <c r="A10" s="266" t="s">
        <v>237</v>
      </c>
      <c r="B10" s="266"/>
      <c r="C10" s="266"/>
      <c r="D10" s="266"/>
      <c r="E10" s="266"/>
    </row>
    <row r="12" spans="1:5" s="137" customFormat="1" ht="16.5">
      <c r="A12" s="22"/>
      <c r="B12" s="261" t="s">
        <v>65</v>
      </c>
      <c r="C12" s="262"/>
      <c r="D12" s="263" t="s">
        <v>66</v>
      </c>
      <c r="E12" s="262"/>
    </row>
    <row r="13" spans="1:5" s="137" customFormat="1" ht="16.5">
      <c r="A13" s="23"/>
      <c r="B13" s="146" t="s">
        <v>57</v>
      </c>
      <c r="C13" s="147" t="s">
        <v>67</v>
      </c>
      <c r="D13" s="146" t="s">
        <v>57</v>
      </c>
      <c r="E13" s="147" t="s">
        <v>67</v>
      </c>
    </row>
    <row r="14" spans="1:5" s="137" customFormat="1" ht="16.5">
      <c r="A14" s="23"/>
      <c r="B14" s="148" t="s">
        <v>68</v>
      </c>
      <c r="C14" s="149" t="s">
        <v>69</v>
      </c>
      <c r="D14" s="148" t="s">
        <v>68</v>
      </c>
      <c r="E14" s="149" t="s">
        <v>69</v>
      </c>
    </row>
    <row r="15" spans="1:5" s="137" customFormat="1" ht="16.5">
      <c r="A15" s="23"/>
      <c r="B15" s="148" t="s">
        <v>59</v>
      </c>
      <c r="C15" s="149" t="s">
        <v>59</v>
      </c>
      <c r="D15" s="148" t="s">
        <v>70</v>
      </c>
      <c r="E15" s="149" t="s">
        <v>71</v>
      </c>
    </row>
    <row r="16" spans="1:5" s="137" customFormat="1" ht="16.5">
      <c r="A16" s="23"/>
      <c r="B16" s="150" t="s">
        <v>238</v>
      </c>
      <c r="C16" s="150" t="s">
        <v>239</v>
      </c>
      <c r="D16" s="150" t="str">
        <f>B16</f>
        <v>30/9/2007</v>
      </c>
      <c r="E16" s="150" t="str">
        <f>C16</f>
        <v>30/9/2006</v>
      </c>
    </row>
    <row r="17" spans="1:5" s="137" customFormat="1" ht="16.5">
      <c r="A17" s="138"/>
      <c r="B17" s="151" t="s">
        <v>24</v>
      </c>
      <c r="C17" s="152" t="s">
        <v>117</v>
      </c>
      <c r="D17" s="151" t="s">
        <v>117</v>
      </c>
      <c r="E17" s="152" t="s">
        <v>117</v>
      </c>
    </row>
    <row r="18" spans="1:5" ht="16.5">
      <c r="A18" s="22" t="s">
        <v>17</v>
      </c>
      <c r="B18" s="153">
        <v>27678</v>
      </c>
      <c r="C18" s="154">
        <v>26218</v>
      </c>
      <c r="D18" s="153">
        <v>83482</v>
      </c>
      <c r="E18" s="155">
        <v>81125</v>
      </c>
    </row>
    <row r="19" spans="1:5" ht="16.5">
      <c r="A19" s="23" t="s">
        <v>118</v>
      </c>
      <c r="B19" s="156">
        <v>-12450</v>
      </c>
      <c r="C19" s="157">
        <v>-12415</v>
      </c>
      <c r="D19" s="158">
        <v>-37000</v>
      </c>
      <c r="E19" s="159">
        <v>-37732</v>
      </c>
    </row>
    <row r="20" spans="1:5" ht="16.5">
      <c r="A20" s="28" t="s">
        <v>119</v>
      </c>
      <c r="B20" s="160">
        <f>SUM(B18:B19)</f>
        <v>15228</v>
      </c>
      <c r="C20" s="161">
        <f>SUM(C18:C19)</f>
        <v>13803</v>
      </c>
      <c r="D20" s="160">
        <f>SUM(D18:D19)</f>
        <v>46482</v>
      </c>
      <c r="E20" s="162">
        <f>SUM(E18:E19)</f>
        <v>43393</v>
      </c>
    </row>
    <row r="21" spans="1:5" ht="16.5">
      <c r="A21" s="23"/>
      <c r="B21" s="160"/>
      <c r="C21" s="163"/>
      <c r="D21" s="160"/>
      <c r="E21" s="164"/>
    </row>
    <row r="22" spans="1:5" ht="16.5">
      <c r="A22" s="23" t="s">
        <v>72</v>
      </c>
      <c r="B22" s="160">
        <v>479</v>
      </c>
      <c r="C22" s="163">
        <v>491</v>
      </c>
      <c r="D22" s="165">
        <v>1503</v>
      </c>
      <c r="E22" s="164">
        <v>1299</v>
      </c>
    </row>
    <row r="23" spans="1:5" ht="16.5">
      <c r="A23" s="23" t="s">
        <v>120</v>
      </c>
      <c r="B23" s="160">
        <v>-2450</v>
      </c>
      <c r="C23" s="163">
        <v>-1955</v>
      </c>
      <c r="D23" s="165">
        <v>-6893</v>
      </c>
      <c r="E23" s="164">
        <v>-6240</v>
      </c>
    </row>
    <row r="24" spans="1:5" ht="16.5">
      <c r="A24" s="23" t="s">
        <v>121</v>
      </c>
      <c r="B24" s="160">
        <f>-2770-B27</f>
        <v>-2759</v>
      </c>
      <c r="C24" s="163">
        <v>-2157</v>
      </c>
      <c r="D24" s="165">
        <f>-8213-D27</f>
        <v>-8178</v>
      </c>
      <c r="E24" s="164">
        <v>-6542</v>
      </c>
    </row>
    <row r="25" spans="1:5" ht="16.5">
      <c r="A25" s="27" t="s">
        <v>122</v>
      </c>
      <c r="B25" s="156">
        <v>-664</v>
      </c>
      <c r="C25" s="157">
        <v>-484</v>
      </c>
      <c r="D25" s="158">
        <v>-1721</v>
      </c>
      <c r="E25" s="159">
        <v>-1272</v>
      </c>
    </row>
    <row r="26" spans="1:5" ht="16.5">
      <c r="A26" s="28" t="s">
        <v>201</v>
      </c>
      <c r="B26" s="166">
        <f>SUM(B20:B25)</f>
        <v>9834</v>
      </c>
      <c r="C26" s="167">
        <f>SUM(C20:C25)</f>
        <v>9698</v>
      </c>
      <c r="D26" s="166">
        <f>SUM(D20:D25)</f>
        <v>31193</v>
      </c>
      <c r="E26" s="168">
        <f>SUM(E20:E25)</f>
        <v>30638</v>
      </c>
    </row>
    <row r="27" spans="1:5" ht="16.5">
      <c r="A27" s="23" t="s">
        <v>73</v>
      </c>
      <c r="B27" s="160">
        <v>-11</v>
      </c>
      <c r="C27" s="163">
        <v>-13</v>
      </c>
      <c r="D27" s="165">
        <v>-35</v>
      </c>
      <c r="E27" s="164">
        <v>-36</v>
      </c>
    </row>
    <row r="28" spans="1:5" ht="37.5" customHeight="1">
      <c r="A28" s="27" t="s">
        <v>178</v>
      </c>
      <c r="B28" s="156">
        <v>0</v>
      </c>
      <c r="C28" s="157">
        <v>0</v>
      </c>
      <c r="D28" s="158">
        <v>0</v>
      </c>
      <c r="E28" s="159">
        <f>C28</f>
        <v>0</v>
      </c>
    </row>
    <row r="29" spans="1:5" ht="26.25" customHeight="1">
      <c r="A29" s="29" t="s">
        <v>95</v>
      </c>
      <c r="B29" s="166">
        <f>SUM(B26:B28)</f>
        <v>9823</v>
      </c>
      <c r="C29" s="167">
        <f>SUM(C26:C28)</f>
        <v>9685</v>
      </c>
      <c r="D29" s="169">
        <f>SUM(D26:D28)</f>
        <v>31158</v>
      </c>
      <c r="E29" s="170">
        <f>SUM(E26:E28)</f>
        <v>30602</v>
      </c>
    </row>
    <row r="30" spans="1:5" ht="16.5">
      <c r="A30" s="23" t="s">
        <v>34</v>
      </c>
      <c r="B30" s="156">
        <v>-2275</v>
      </c>
      <c r="C30" s="157">
        <v>-2318</v>
      </c>
      <c r="D30" s="158">
        <v>-8117</v>
      </c>
      <c r="E30" s="159">
        <v>-7864</v>
      </c>
    </row>
    <row r="31" spans="1:5" ht="18.75" customHeight="1" thickBot="1">
      <c r="A31" s="30" t="s">
        <v>150</v>
      </c>
      <c r="B31" s="171">
        <f>SUM(B29:B30)</f>
        <v>7548</v>
      </c>
      <c r="C31" s="172">
        <f>SUM(C29:C30)</f>
        <v>7367</v>
      </c>
      <c r="D31" s="171">
        <f>SUM(D29:D30)</f>
        <v>23041</v>
      </c>
      <c r="E31" s="173">
        <f>SUM(E29:E30)</f>
        <v>22738</v>
      </c>
    </row>
    <row r="32" spans="1:5" ht="17.25" thickTop="1">
      <c r="A32" s="23"/>
      <c r="B32" s="160"/>
      <c r="C32" s="163"/>
      <c r="D32" s="160"/>
      <c r="E32" s="164"/>
    </row>
    <row r="33" spans="1:5" ht="16.5">
      <c r="A33" s="28" t="s">
        <v>151</v>
      </c>
      <c r="B33" s="160"/>
      <c r="C33" s="163"/>
      <c r="D33" s="160"/>
      <c r="E33" s="164"/>
    </row>
    <row r="34" spans="1:5" ht="16.5">
      <c r="A34" s="23" t="s">
        <v>152</v>
      </c>
      <c r="B34" s="160">
        <f>+B31</f>
        <v>7548</v>
      </c>
      <c r="C34" s="160">
        <f>+C31</f>
        <v>7367</v>
      </c>
      <c r="D34" s="160">
        <f>+D31</f>
        <v>23041</v>
      </c>
      <c r="E34" s="160">
        <f>+E31</f>
        <v>22738</v>
      </c>
    </row>
    <row r="35" spans="1:5" ht="16.5">
      <c r="A35" s="23" t="s">
        <v>153</v>
      </c>
      <c r="B35" s="174" t="s">
        <v>99</v>
      </c>
      <c r="C35" s="163">
        <v>0</v>
      </c>
      <c r="D35" s="175" t="s">
        <v>99</v>
      </c>
      <c r="E35" s="176">
        <v>0</v>
      </c>
    </row>
    <row r="36" spans="1:5" ht="17.25" thickBot="1">
      <c r="A36" s="30" t="s">
        <v>150</v>
      </c>
      <c r="B36" s="172">
        <f>SUM(B34:B35)</f>
        <v>7548</v>
      </c>
      <c r="C36" s="172">
        <f>SUM(C34:C35)</f>
        <v>7367</v>
      </c>
      <c r="D36" s="171">
        <f>SUM(D31:D32)</f>
        <v>23041</v>
      </c>
      <c r="E36" s="173">
        <f>SUM(E31:E32)</f>
        <v>22738</v>
      </c>
    </row>
    <row r="37" spans="1:5" ht="17.25" thickTop="1">
      <c r="A37" s="23"/>
      <c r="B37" s="166"/>
      <c r="C37" s="163"/>
      <c r="D37" s="166"/>
      <c r="E37" s="164"/>
    </row>
    <row r="38" spans="1:5" ht="16.5">
      <c r="A38" s="23" t="s">
        <v>123</v>
      </c>
      <c r="B38" s="177"/>
      <c r="C38" s="163"/>
      <c r="D38" s="177"/>
      <c r="E38" s="164"/>
    </row>
    <row r="39" spans="1:5" ht="16.5">
      <c r="A39" s="31" t="s">
        <v>96</v>
      </c>
      <c r="B39" s="178">
        <f>B36/+NOTES!E155*100</f>
        <v>5.438980803597164</v>
      </c>
      <c r="C39" s="179">
        <v>5.28</v>
      </c>
      <c r="D39" s="177">
        <f>D36/+NOTES!G155*100</f>
        <v>16.60301493053554</v>
      </c>
      <c r="E39" s="180">
        <v>16.31</v>
      </c>
    </row>
    <row r="40" spans="1:5" ht="16.5">
      <c r="A40" s="32" t="s">
        <v>97</v>
      </c>
      <c r="B40" s="181">
        <f>NOTES!E166</f>
        <v>5.438236247703448</v>
      </c>
      <c r="C40" s="182">
        <v>5.28</v>
      </c>
      <c r="D40" s="181">
        <f>NOTES!G166</f>
        <v>16.600742101660725</v>
      </c>
      <c r="E40" s="183">
        <v>16.31</v>
      </c>
    </row>
    <row r="41" spans="1:5" ht="16.5">
      <c r="A41" s="21"/>
      <c r="B41" s="184"/>
      <c r="C41" s="185"/>
      <c r="D41" s="185"/>
      <c r="E41" s="185"/>
    </row>
    <row r="42" spans="1:5" ht="16.5">
      <c r="A42" s="21"/>
      <c r="B42" s="184"/>
      <c r="C42" s="185"/>
      <c r="D42" s="185"/>
      <c r="E42" s="185"/>
    </row>
    <row r="43" spans="1:5" ht="16.5">
      <c r="A43" s="21"/>
      <c r="B43" s="184"/>
      <c r="C43" s="185"/>
      <c r="D43" s="185"/>
      <c r="E43" s="185"/>
    </row>
    <row r="44" spans="1:5" ht="13.5">
      <c r="A44" s="260" t="s">
        <v>208</v>
      </c>
      <c r="B44" s="260"/>
      <c r="C44" s="260"/>
      <c r="D44" s="260"/>
      <c r="E44" s="260"/>
    </row>
    <row r="45" spans="1:5" ht="13.5">
      <c r="A45" s="260" t="s">
        <v>179</v>
      </c>
      <c r="B45" s="260"/>
      <c r="C45" s="260"/>
      <c r="D45" s="260"/>
      <c r="E45" s="260"/>
    </row>
    <row r="46" spans="1:5" ht="16.5">
      <c r="A46" s="21"/>
      <c r="B46" s="184"/>
      <c r="C46" s="185"/>
      <c r="D46" s="185"/>
      <c r="E46" s="185"/>
    </row>
    <row r="47" spans="1:5" ht="16.5">
      <c r="A47" s="21"/>
      <c r="B47" s="184"/>
      <c r="C47" s="185"/>
      <c r="D47" s="185"/>
      <c r="E47" s="185"/>
    </row>
    <row r="48" spans="1:5" ht="16.5">
      <c r="A48" s="21"/>
      <c r="B48" s="184"/>
      <c r="C48" s="185"/>
      <c r="D48" s="185"/>
      <c r="E48" s="185"/>
    </row>
    <row r="49" spans="1:5" ht="16.5">
      <c r="A49" s="21"/>
      <c r="B49" s="184"/>
      <c r="C49" s="185"/>
      <c r="D49" s="185"/>
      <c r="E49" s="185"/>
    </row>
    <row r="50" spans="1:5" ht="16.5">
      <c r="A50" s="21"/>
      <c r="B50" s="184"/>
      <c r="C50" s="185"/>
      <c r="D50" s="185"/>
      <c r="E50" s="185"/>
    </row>
    <row r="51" spans="1:5" ht="16.5">
      <c r="A51" s="21"/>
      <c r="B51" s="184"/>
      <c r="C51" s="185"/>
      <c r="D51" s="185"/>
      <c r="E51" s="185"/>
    </row>
  </sheetData>
  <mergeCells count="8">
    <mergeCell ref="A7:E7"/>
    <mergeCell ref="A8:E8"/>
    <mergeCell ref="A9:E9"/>
    <mergeCell ref="A10:E10"/>
    <mergeCell ref="A45:E45"/>
    <mergeCell ref="A44:E44"/>
    <mergeCell ref="B12:C12"/>
    <mergeCell ref="D12:E12"/>
  </mergeCells>
  <printOptions/>
  <pageMargins left="1.11" right="0.75" top="1" bottom="1" header="0.5" footer="0.5"/>
  <pageSetup fitToHeight="1" fitToWidth="1" orientation="portrait" scale="89"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H99"/>
  <sheetViews>
    <sheetView workbookViewId="0" topLeftCell="A35">
      <selection activeCell="E58" sqref="E58"/>
    </sheetView>
  </sheetViews>
  <sheetFormatPr defaultColWidth="9.140625" defaultRowHeight="12.75"/>
  <cols>
    <col min="1" max="3" width="9.140625" style="41" customWidth="1"/>
    <col min="4" max="4" width="19.28125" style="41" customWidth="1"/>
    <col min="5" max="5" width="18.140625" style="33" customWidth="1"/>
    <col min="6" max="6" width="9.140625" style="41" customWidth="1"/>
    <col min="7" max="7" width="18.140625" style="41" customWidth="1"/>
    <col min="8" max="16384" width="9.140625" style="41" customWidth="1"/>
  </cols>
  <sheetData>
    <row r="6" spans="1:8" ht="18.75" customHeight="1">
      <c r="A6" s="264" t="s">
        <v>232</v>
      </c>
      <c r="B6" s="264"/>
      <c r="C6" s="264"/>
      <c r="D6" s="264"/>
      <c r="E6" s="264"/>
      <c r="F6" s="264"/>
      <c r="G6" s="264"/>
      <c r="H6" s="39"/>
    </row>
    <row r="7" spans="1:8" ht="13.5">
      <c r="A7" s="267" t="s">
        <v>0</v>
      </c>
      <c r="B7" s="267"/>
      <c r="C7" s="267"/>
      <c r="D7" s="267"/>
      <c r="E7" s="267"/>
      <c r="F7" s="267"/>
      <c r="G7" s="267"/>
      <c r="H7" s="39"/>
    </row>
    <row r="8" spans="1:8" ht="15.75">
      <c r="A8" s="268" t="s">
        <v>53</v>
      </c>
      <c r="B8" s="268"/>
      <c r="C8" s="268"/>
      <c r="D8" s="268"/>
      <c r="E8" s="268"/>
      <c r="F8" s="268"/>
      <c r="G8" s="268"/>
      <c r="H8" s="39"/>
    </row>
    <row r="9" spans="1:8" ht="15.75">
      <c r="A9" s="268" t="s">
        <v>240</v>
      </c>
      <c r="B9" s="268"/>
      <c r="C9" s="268"/>
      <c r="D9" s="268"/>
      <c r="E9" s="268"/>
      <c r="F9" s="268"/>
      <c r="G9" s="268"/>
      <c r="H9" s="39"/>
    </row>
    <row r="10" spans="5:8" ht="15.75" customHeight="1">
      <c r="E10" s="186"/>
      <c r="F10" s="39"/>
      <c r="G10" s="39"/>
      <c r="H10" s="39"/>
    </row>
    <row r="11" spans="1:7" ht="15.75">
      <c r="A11" s="1"/>
      <c r="B11" s="2"/>
      <c r="C11" s="2"/>
      <c r="D11" s="2"/>
      <c r="E11" s="187" t="s">
        <v>54</v>
      </c>
      <c r="F11" s="135"/>
      <c r="G11" s="188" t="s">
        <v>54</v>
      </c>
    </row>
    <row r="12" spans="1:7" ht="15.75">
      <c r="A12" s="1"/>
      <c r="B12" s="2"/>
      <c r="C12" s="2"/>
      <c r="D12" s="2"/>
      <c r="E12" s="187" t="s">
        <v>55</v>
      </c>
      <c r="F12" s="135"/>
      <c r="G12" s="188" t="s">
        <v>56</v>
      </c>
    </row>
    <row r="13" spans="1:7" ht="15.75">
      <c r="A13" s="1"/>
      <c r="B13" s="2"/>
      <c r="C13" s="2"/>
      <c r="D13" s="2"/>
      <c r="E13" s="187" t="s">
        <v>57</v>
      </c>
      <c r="F13" s="135"/>
      <c r="G13" s="188" t="s">
        <v>58</v>
      </c>
    </row>
    <row r="14" spans="1:7" ht="15.75">
      <c r="A14" s="1"/>
      <c r="B14" s="2"/>
      <c r="C14" s="2"/>
      <c r="D14" s="2"/>
      <c r="E14" s="187" t="s">
        <v>71</v>
      </c>
      <c r="F14" s="135"/>
      <c r="G14" s="188" t="s">
        <v>94</v>
      </c>
    </row>
    <row r="15" spans="1:7" ht="15.75">
      <c r="A15" s="3"/>
      <c r="B15" s="2"/>
      <c r="C15" s="2"/>
      <c r="D15" s="2"/>
      <c r="E15" s="189" t="s">
        <v>238</v>
      </c>
      <c r="F15" s="136"/>
      <c r="G15" s="136" t="s">
        <v>228</v>
      </c>
    </row>
    <row r="16" spans="1:7" ht="15.75">
      <c r="A16" s="1"/>
      <c r="B16" s="2"/>
      <c r="C16" s="2"/>
      <c r="D16" s="2"/>
      <c r="E16" s="187" t="s">
        <v>24</v>
      </c>
      <c r="F16" s="135"/>
      <c r="G16" s="188" t="s">
        <v>117</v>
      </c>
    </row>
    <row r="17" spans="2:7" ht="15.75">
      <c r="B17" s="4" t="s">
        <v>154</v>
      </c>
      <c r="C17" s="2"/>
      <c r="D17" s="2"/>
      <c r="E17" s="190"/>
      <c r="F17" s="5"/>
      <c r="G17" s="191"/>
    </row>
    <row r="18" spans="1:7" ht="15.75">
      <c r="A18" s="1"/>
      <c r="B18" s="2" t="s">
        <v>60</v>
      </c>
      <c r="C18" s="2"/>
      <c r="D18" s="2"/>
      <c r="E18" s="190">
        <v>53858</v>
      </c>
      <c r="F18" s="5"/>
      <c r="G18" s="190">
        <v>49656</v>
      </c>
    </row>
    <row r="19" spans="1:7" ht="15.75">
      <c r="A19" s="1"/>
      <c r="B19" s="2" t="s">
        <v>205</v>
      </c>
      <c r="C19" s="2"/>
      <c r="D19" s="2"/>
      <c r="E19" s="190">
        <v>6087</v>
      </c>
      <c r="F19" s="5"/>
      <c r="G19" s="190">
        <v>6087</v>
      </c>
    </row>
    <row r="20" spans="1:7" ht="15.75" hidden="1">
      <c r="A20" s="1"/>
      <c r="B20" s="2" t="s">
        <v>206</v>
      </c>
      <c r="C20" s="2"/>
      <c r="D20" s="2"/>
      <c r="E20" s="190">
        <v>0</v>
      </c>
      <c r="F20" s="5"/>
      <c r="G20" s="190">
        <v>0</v>
      </c>
    </row>
    <row r="21" spans="1:7" ht="15.75">
      <c r="A21" s="1"/>
      <c r="B21" s="34" t="s">
        <v>155</v>
      </c>
      <c r="C21" s="2"/>
      <c r="D21" s="2"/>
      <c r="E21" s="192">
        <f>SUM(E18:E20)</f>
        <v>59945</v>
      </c>
      <c r="F21" s="5"/>
      <c r="G21" s="192">
        <f>SUM(G18:G20)</f>
        <v>55743</v>
      </c>
    </row>
    <row r="22" spans="1:7" ht="15.75">
      <c r="A22" s="1"/>
      <c r="B22" s="2"/>
      <c r="C22" s="2"/>
      <c r="D22" s="2"/>
      <c r="E22" s="190"/>
      <c r="F22" s="5"/>
      <c r="G22" s="190"/>
    </row>
    <row r="23" spans="1:7" ht="15.75">
      <c r="A23" s="1"/>
      <c r="B23" s="2" t="s">
        <v>61</v>
      </c>
      <c r="C23" s="6"/>
      <c r="D23" s="7"/>
      <c r="E23" s="190">
        <v>22408</v>
      </c>
      <c r="F23" s="5"/>
      <c r="G23" s="190">
        <v>20771</v>
      </c>
    </row>
    <row r="24" spans="1:7" ht="15.75">
      <c r="A24" s="1"/>
      <c r="B24" s="2" t="s">
        <v>157</v>
      </c>
      <c r="C24" s="6"/>
      <c r="D24" s="7"/>
      <c r="E24" s="190">
        <v>26863</v>
      </c>
      <c r="F24" s="5"/>
      <c r="G24" s="190">
        <v>25538</v>
      </c>
    </row>
    <row r="25" spans="1:7" ht="15.75">
      <c r="A25" s="1"/>
      <c r="B25" s="2" t="s">
        <v>146</v>
      </c>
      <c r="C25" s="6"/>
      <c r="D25" s="7"/>
      <c r="E25" s="190">
        <v>1231</v>
      </c>
      <c r="F25" s="5"/>
      <c r="G25" s="190">
        <v>1206</v>
      </c>
    </row>
    <row r="26" spans="1:7" ht="15.75">
      <c r="A26" s="1"/>
      <c r="B26" s="2" t="s">
        <v>203</v>
      </c>
      <c r="C26" s="6"/>
      <c r="D26" s="7"/>
      <c r="E26" s="190">
        <v>1265</v>
      </c>
      <c r="F26" s="5"/>
      <c r="G26" s="190">
        <v>1387</v>
      </c>
    </row>
    <row r="27" spans="1:7" ht="15.75">
      <c r="A27" s="1"/>
      <c r="B27" s="2" t="s">
        <v>93</v>
      </c>
      <c r="C27" s="6"/>
      <c r="D27" s="7"/>
      <c r="E27" s="190">
        <f>CASH!D38</f>
        <v>54133</v>
      </c>
      <c r="F27" s="5"/>
      <c r="G27" s="190">
        <v>54363</v>
      </c>
    </row>
    <row r="28" spans="1:7" ht="15.75">
      <c r="A28" s="1"/>
      <c r="B28" s="34" t="s">
        <v>156</v>
      </c>
      <c r="C28" s="2"/>
      <c r="D28" s="2"/>
      <c r="E28" s="192">
        <f>SUM(E23:E27)</f>
        <v>105900</v>
      </c>
      <c r="F28" s="5"/>
      <c r="G28" s="192">
        <f>SUM(G23:G27)</f>
        <v>103265</v>
      </c>
    </row>
    <row r="29" spans="1:7" ht="15.75">
      <c r="A29" s="1"/>
      <c r="B29" s="2"/>
      <c r="C29" s="2"/>
      <c r="D29" s="2"/>
      <c r="E29" s="190"/>
      <c r="F29" s="5"/>
      <c r="G29" s="190"/>
    </row>
    <row r="30" spans="1:7" ht="15.75" hidden="1">
      <c r="A30" s="1"/>
      <c r="B30" s="37" t="s">
        <v>191</v>
      </c>
      <c r="C30" s="2"/>
      <c r="D30" s="2"/>
      <c r="E30" s="193">
        <v>0</v>
      </c>
      <c r="F30" s="5"/>
      <c r="G30" s="190">
        <v>0</v>
      </c>
    </row>
    <row r="31" spans="1:7" ht="15.75" hidden="1">
      <c r="A31" s="1"/>
      <c r="B31" s="2"/>
      <c r="C31" s="2"/>
      <c r="D31" s="2"/>
      <c r="E31" s="190"/>
      <c r="F31" s="5"/>
      <c r="G31" s="190"/>
    </row>
    <row r="32" spans="1:7" ht="16.5" thickBot="1">
      <c r="A32" s="1"/>
      <c r="B32" s="11" t="s">
        <v>158</v>
      </c>
      <c r="C32" s="2"/>
      <c r="D32" s="2"/>
      <c r="E32" s="194">
        <f>E21+E28+E30</f>
        <v>165845</v>
      </c>
      <c r="F32" s="9"/>
      <c r="G32" s="194">
        <f>G21+G28+G30</f>
        <v>159008</v>
      </c>
    </row>
    <row r="33" spans="1:7" ht="16.5" thickTop="1">
      <c r="A33" s="1"/>
      <c r="B33" s="2"/>
      <c r="C33" s="2"/>
      <c r="D33" s="2"/>
      <c r="E33" s="190"/>
      <c r="F33" s="5"/>
      <c r="G33" s="190"/>
    </row>
    <row r="34" spans="1:7" ht="15.75">
      <c r="A34" s="1"/>
      <c r="B34" s="11" t="s">
        <v>159</v>
      </c>
      <c r="C34" s="2"/>
      <c r="D34" s="2"/>
      <c r="E34" s="190"/>
      <c r="F34" s="5"/>
      <c r="G34" s="190"/>
    </row>
    <row r="35" spans="1:7" ht="15.75">
      <c r="A35" s="1"/>
      <c r="B35" s="2" t="s">
        <v>134</v>
      </c>
      <c r="C35" s="2"/>
      <c r="D35" s="2"/>
      <c r="E35" s="190">
        <v>69731</v>
      </c>
      <c r="F35" s="5"/>
      <c r="G35" s="190">
        <v>69716</v>
      </c>
    </row>
    <row r="36" spans="1:7" ht="15.75">
      <c r="A36" s="1"/>
      <c r="B36" s="2" t="s">
        <v>62</v>
      </c>
      <c r="C36" s="2"/>
      <c r="D36" s="2"/>
      <c r="E36" s="190">
        <v>85695</v>
      </c>
      <c r="F36" s="5"/>
      <c r="G36" s="190">
        <v>77292</v>
      </c>
    </row>
    <row r="37" spans="1:7" ht="15.75">
      <c r="A37" s="1"/>
      <c r="B37" s="2" t="s">
        <v>202</v>
      </c>
      <c r="C37" s="2"/>
      <c r="D37" s="2"/>
      <c r="E37" s="195">
        <v>-1578</v>
      </c>
      <c r="F37" s="5"/>
      <c r="G37" s="195">
        <v>-1578</v>
      </c>
    </row>
    <row r="38" spans="1:7" ht="15.75">
      <c r="A38" s="1"/>
      <c r="B38" s="11" t="s">
        <v>160</v>
      </c>
      <c r="C38" s="2"/>
      <c r="D38" s="2"/>
      <c r="E38" s="192">
        <f>SUM(E35:E37)</f>
        <v>153848</v>
      </c>
      <c r="F38" s="5"/>
      <c r="G38" s="192">
        <f>SUM(G35:G37)</f>
        <v>145430</v>
      </c>
    </row>
    <row r="39" spans="1:7" ht="15.75">
      <c r="A39" s="1"/>
      <c r="B39" s="11"/>
      <c r="C39" s="2"/>
      <c r="D39" s="2"/>
      <c r="E39" s="190"/>
      <c r="F39" s="5"/>
      <c r="G39" s="190"/>
    </row>
    <row r="40" spans="1:7" ht="15.75" hidden="1">
      <c r="A40" s="1"/>
      <c r="B40" s="2" t="s">
        <v>195</v>
      </c>
      <c r="C40" s="2"/>
      <c r="D40" s="2"/>
      <c r="E40" s="190">
        <v>0</v>
      </c>
      <c r="F40" s="5"/>
      <c r="G40" s="190">
        <v>0</v>
      </c>
    </row>
    <row r="41" spans="1:7" ht="15.75" hidden="1">
      <c r="A41" s="1"/>
      <c r="B41" s="11"/>
      <c r="C41" s="2"/>
      <c r="D41" s="2"/>
      <c r="E41" s="190"/>
      <c r="F41" s="5"/>
      <c r="G41" s="190"/>
    </row>
    <row r="42" spans="2:7" ht="15.75">
      <c r="B42" s="4" t="s">
        <v>161</v>
      </c>
      <c r="C42" s="2"/>
      <c r="D42" s="2"/>
      <c r="E42" s="190"/>
      <c r="F42" s="5"/>
      <c r="G42" s="190"/>
    </row>
    <row r="43" spans="2:7" ht="15.75">
      <c r="B43" s="2" t="s">
        <v>162</v>
      </c>
      <c r="C43" s="2"/>
      <c r="D43" s="2"/>
      <c r="E43" s="190">
        <v>3383</v>
      </c>
      <c r="F43" s="5"/>
      <c r="G43" s="190">
        <v>2838</v>
      </c>
    </row>
    <row r="44" spans="2:7" ht="15.75">
      <c r="B44" s="1"/>
      <c r="C44" s="6"/>
      <c r="D44" s="8"/>
      <c r="E44" s="190"/>
      <c r="F44" s="5"/>
      <c r="G44" s="190"/>
    </row>
    <row r="45" spans="2:7" ht="15.75">
      <c r="B45" s="34" t="s">
        <v>166</v>
      </c>
      <c r="C45" s="6"/>
      <c r="D45" s="8"/>
      <c r="E45" s="192">
        <f>SUM(E42:E44)</f>
        <v>3383</v>
      </c>
      <c r="F45" s="5"/>
      <c r="G45" s="192">
        <f>SUM(G42:G44)</f>
        <v>2838</v>
      </c>
    </row>
    <row r="46" spans="2:7" ht="15.75">
      <c r="B46" s="1"/>
      <c r="C46" s="6"/>
      <c r="D46" s="8"/>
      <c r="E46" s="190"/>
      <c r="F46" s="5"/>
      <c r="G46" s="190"/>
    </row>
    <row r="47" spans="1:7" ht="15.75">
      <c r="A47" s="1"/>
      <c r="B47" s="2" t="s">
        <v>163</v>
      </c>
      <c r="C47" s="6"/>
      <c r="D47" s="7"/>
      <c r="E47" s="190">
        <v>6918</v>
      </c>
      <c r="F47" s="5"/>
      <c r="G47" s="190">
        <v>9390</v>
      </c>
    </row>
    <row r="48" spans="1:7" ht="15.75">
      <c r="A48" s="1"/>
      <c r="B48" s="24" t="s">
        <v>164</v>
      </c>
      <c r="C48" s="25"/>
      <c r="D48" s="26"/>
      <c r="E48" s="190">
        <v>622</v>
      </c>
      <c r="F48" s="5"/>
      <c r="G48" s="190">
        <v>281</v>
      </c>
    </row>
    <row r="49" spans="1:7" ht="15.75">
      <c r="A49" s="1"/>
      <c r="B49" s="1" t="s">
        <v>34</v>
      </c>
      <c r="C49" s="6"/>
      <c r="D49" s="8"/>
      <c r="E49" s="190">
        <v>64</v>
      </c>
      <c r="F49" s="5"/>
      <c r="G49" s="190">
        <v>45</v>
      </c>
    </row>
    <row r="50" spans="1:7" ht="15.75">
      <c r="A50" s="1"/>
      <c r="B50" s="1" t="s">
        <v>115</v>
      </c>
      <c r="C50" s="6"/>
      <c r="D50" s="8"/>
      <c r="E50" s="190">
        <v>1010</v>
      </c>
      <c r="F50" s="5"/>
      <c r="G50" s="190">
        <v>1024</v>
      </c>
    </row>
    <row r="51" spans="1:7" ht="15.75">
      <c r="A51" s="1"/>
      <c r="B51" s="34" t="s">
        <v>165</v>
      </c>
      <c r="C51" s="3"/>
      <c r="D51" s="3"/>
      <c r="E51" s="192">
        <f>SUM(E47:E50)</f>
        <v>8614</v>
      </c>
      <c r="F51" s="5"/>
      <c r="G51" s="192">
        <f>SUM(G47:G50)</f>
        <v>10740</v>
      </c>
    </row>
    <row r="52" spans="1:7" ht="15.75">
      <c r="A52" s="1"/>
      <c r="B52" s="34"/>
      <c r="C52" s="3"/>
      <c r="D52" s="3"/>
      <c r="E52" s="190"/>
      <c r="F52" s="5"/>
      <c r="G52" s="190"/>
    </row>
    <row r="53" spans="1:7" ht="16.5" thickBot="1">
      <c r="A53" s="1"/>
      <c r="B53" s="36" t="s">
        <v>167</v>
      </c>
      <c r="C53" s="35"/>
      <c r="D53" s="35"/>
      <c r="E53" s="194">
        <f>E51+E45</f>
        <v>11997</v>
      </c>
      <c r="F53" s="9"/>
      <c r="G53" s="194">
        <f>G51+G45</f>
        <v>13578</v>
      </c>
    </row>
    <row r="54" spans="1:7" ht="16.5" thickTop="1">
      <c r="A54" s="1"/>
      <c r="B54" s="34"/>
      <c r="C54" s="3"/>
      <c r="D54" s="3"/>
      <c r="E54" s="190"/>
      <c r="F54" s="5"/>
      <c r="G54" s="190"/>
    </row>
    <row r="55" spans="1:7" ht="16.5" thickBot="1">
      <c r="A55" s="1"/>
      <c r="B55" s="36" t="s">
        <v>168</v>
      </c>
      <c r="C55" s="2"/>
      <c r="D55" s="2"/>
      <c r="E55" s="196">
        <f>E53+E38</f>
        <v>165845</v>
      </c>
      <c r="F55" s="9"/>
      <c r="G55" s="196">
        <f>G53+G38+G40</f>
        <v>159008</v>
      </c>
    </row>
    <row r="56" spans="1:7" ht="16.5" thickTop="1">
      <c r="A56" s="1"/>
      <c r="B56" s="2"/>
      <c r="C56" s="2"/>
      <c r="D56" s="2"/>
      <c r="E56" s="190"/>
      <c r="F56" s="5"/>
      <c r="G56" s="190"/>
    </row>
    <row r="57" spans="1:7" ht="15.75">
      <c r="A57" s="1"/>
      <c r="B57" s="2"/>
      <c r="C57" s="2"/>
      <c r="D57" s="2"/>
      <c r="E57" s="197"/>
      <c r="F57" s="10"/>
      <c r="G57" s="197"/>
    </row>
    <row r="58" spans="1:7" ht="15.75">
      <c r="A58" s="1"/>
      <c r="B58" s="11" t="s">
        <v>149</v>
      </c>
      <c r="C58" s="11"/>
      <c r="D58" s="11"/>
      <c r="E58" s="198">
        <f>(E38+E40)/E35/2</f>
        <v>1.1031535472028222</v>
      </c>
      <c r="F58" s="12"/>
      <c r="G58" s="198">
        <f>(G38+G40)/G35/2</f>
        <v>1.0430173848184061</v>
      </c>
    </row>
    <row r="59" spans="1:7" ht="18.75">
      <c r="A59" s="13"/>
      <c r="B59" s="14"/>
      <c r="C59" s="14"/>
      <c r="D59" s="14"/>
      <c r="E59" s="190"/>
      <c r="F59" s="5"/>
      <c r="G59" s="191"/>
    </row>
    <row r="60" spans="1:7" ht="15.75">
      <c r="A60" s="15"/>
      <c r="B60" s="14"/>
      <c r="C60" s="14"/>
      <c r="D60" s="14"/>
      <c r="E60" s="190"/>
      <c r="F60" s="5"/>
      <c r="G60" s="191"/>
    </row>
    <row r="61" spans="1:7" ht="15.75">
      <c r="A61" s="15"/>
      <c r="B61" s="14"/>
      <c r="C61" s="14"/>
      <c r="D61" s="14"/>
      <c r="E61" s="190"/>
      <c r="F61" s="5"/>
      <c r="G61" s="191"/>
    </row>
    <row r="62" spans="1:7" ht="16.5" customHeight="1">
      <c r="A62" s="260" t="s">
        <v>207</v>
      </c>
      <c r="B62" s="260"/>
      <c r="C62" s="260"/>
      <c r="D62" s="260"/>
      <c r="E62" s="260"/>
      <c r="F62" s="260"/>
      <c r="G62" s="260"/>
    </row>
    <row r="63" spans="1:7" ht="15.75">
      <c r="A63" s="260" t="s">
        <v>179</v>
      </c>
      <c r="B63" s="260"/>
      <c r="C63" s="260"/>
      <c r="D63" s="260"/>
      <c r="E63" s="260"/>
      <c r="F63" s="5"/>
      <c r="G63" s="191"/>
    </row>
    <row r="64" spans="1:7" ht="15">
      <c r="A64" s="19"/>
      <c r="B64" s="18"/>
      <c r="C64" s="14"/>
      <c r="D64" s="14"/>
      <c r="E64" s="199"/>
      <c r="F64" s="20"/>
      <c r="G64" s="200"/>
    </row>
    <row r="65" spans="1:7" ht="15">
      <c r="A65" s="15"/>
      <c r="B65" s="18"/>
      <c r="C65" s="17"/>
      <c r="D65" s="17"/>
      <c r="E65" s="199"/>
      <c r="F65" s="20"/>
      <c r="G65" s="200"/>
    </row>
    <row r="66" spans="1:7" ht="15">
      <c r="A66" s="15"/>
      <c r="B66" s="18"/>
      <c r="C66" s="14"/>
      <c r="D66" s="14"/>
      <c r="E66" s="199"/>
      <c r="F66" s="20"/>
      <c r="G66" s="200"/>
    </row>
    <row r="67" spans="1:7" ht="15">
      <c r="A67" s="15"/>
      <c r="B67" s="16"/>
      <c r="C67" s="14"/>
      <c r="D67" s="14"/>
      <c r="E67" s="199"/>
      <c r="F67" s="20"/>
      <c r="G67" s="200"/>
    </row>
    <row r="68" spans="1:7" ht="15">
      <c r="A68" s="15"/>
      <c r="B68" s="18"/>
      <c r="C68" s="14"/>
      <c r="D68" s="14"/>
      <c r="E68" s="199"/>
      <c r="F68" s="20"/>
      <c r="G68" s="200"/>
    </row>
    <row r="69" spans="1:7" ht="15">
      <c r="A69" s="15"/>
      <c r="B69" s="18"/>
      <c r="C69" s="14"/>
      <c r="D69" s="14"/>
      <c r="E69" s="199"/>
      <c r="F69" s="20"/>
      <c r="G69" s="200"/>
    </row>
    <row r="70" spans="1:7" ht="15">
      <c r="A70" s="15"/>
      <c r="B70" s="18"/>
      <c r="C70" s="14"/>
      <c r="D70" s="14"/>
      <c r="E70" s="199"/>
      <c r="F70" s="20"/>
      <c r="G70" s="200"/>
    </row>
    <row r="71" spans="1:7" ht="15">
      <c r="A71" s="15"/>
      <c r="B71" s="18"/>
      <c r="C71" s="14"/>
      <c r="D71" s="14"/>
      <c r="E71" s="199"/>
      <c r="F71" s="20"/>
      <c r="G71" s="200"/>
    </row>
    <row r="72" spans="1:7" ht="15">
      <c r="A72" s="15"/>
      <c r="B72" s="18"/>
      <c r="C72" s="14"/>
      <c r="D72" s="14"/>
      <c r="E72" s="199"/>
      <c r="F72" s="20"/>
      <c r="G72" s="200"/>
    </row>
    <row r="73" spans="1:7" ht="15">
      <c r="A73" s="15"/>
      <c r="B73" s="18"/>
      <c r="C73" s="14"/>
      <c r="D73" s="14"/>
      <c r="E73" s="199"/>
      <c r="F73" s="20"/>
      <c r="G73" s="200"/>
    </row>
    <row r="74" spans="1:7" ht="15">
      <c r="A74" s="15"/>
      <c r="B74" s="18"/>
      <c r="C74" s="14"/>
      <c r="D74" s="14"/>
      <c r="E74" s="199"/>
      <c r="F74" s="20"/>
      <c r="G74" s="200"/>
    </row>
    <row r="75" spans="1:7" ht="15">
      <c r="A75" s="15"/>
      <c r="B75" s="18"/>
      <c r="C75" s="14"/>
      <c r="D75" s="14"/>
      <c r="E75" s="199"/>
      <c r="F75" s="20"/>
      <c r="G75" s="200"/>
    </row>
    <row r="76" spans="1:7" ht="15">
      <c r="A76" s="15"/>
      <c r="B76" s="18"/>
      <c r="C76" s="14"/>
      <c r="D76" s="14"/>
      <c r="E76" s="199"/>
      <c r="F76" s="20"/>
      <c r="G76" s="200"/>
    </row>
    <row r="77" spans="1:7" ht="15">
      <c r="A77" s="15"/>
      <c r="B77" s="18"/>
      <c r="C77" s="14"/>
      <c r="D77" s="14"/>
      <c r="E77" s="199"/>
      <c r="F77" s="20"/>
      <c r="G77" s="200"/>
    </row>
    <row r="78" spans="1:7" ht="15">
      <c r="A78" s="15"/>
      <c r="B78" s="18"/>
      <c r="C78" s="14"/>
      <c r="D78" s="14"/>
      <c r="E78" s="199"/>
      <c r="F78" s="20"/>
      <c r="G78" s="200"/>
    </row>
    <row r="79" spans="1:7" ht="15">
      <c r="A79" s="15"/>
      <c r="B79" s="18"/>
      <c r="C79" s="14"/>
      <c r="D79" s="14"/>
      <c r="E79" s="199"/>
      <c r="F79" s="20"/>
      <c r="G79" s="200"/>
    </row>
    <row r="80" spans="1:7" ht="15">
      <c r="A80" s="15"/>
      <c r="B80" s="18"/>
      <c r="C80" s="14"/>
      <c r="D80" s="14"/>
      <c r="E80" s="199"/>
      <c r="F80" s="20"/>
      <c r="G80" s="200"/>
    </row>
    <row r="81" spans="1:7" ht="15">
      <c r="A81" s="15"/>
      <c r="B81" s="18"/>
      <c r="C81" s="14"/>
      <c r="D81" s="14"/>
      <c r="E81" s="199"/>
      <c r="F81" s="20"/>
      <c r="G81" s="200"/>
    </row>
    <row r="82" spans="1:7" ht="15">
      <c r="A82" s="15"/>
      <c r="B82" s="14"/>
      <c r="C82" s="14"/>
      <c r="D82" s="14"/>
      <c r="E82" s="199"/>
      <c r="F82" s="20"/>
      <c r="G82" s="200"/>
    </row>
    <row r="83" spans="1:7" ht="15">
      <c r="A83" s="15"/>
      <c r="B83" s="14"/>
      <c r="C83" s="14"/>
      <c r="D83" s="14"/>
      <c r="E83" s="199"/>
      <c r="F83" s="20"/>
      <c r="G83" s="200"/>
    </row>
    <row r="84" spans="1:7" ht="15">
      <c r="A84" s="15"/>
      <c r="B84" s="14"/>
      <c r="C84" s="14"/>
      <c r="D84" s="14"/>
      <c r="E84" s="199"/>
      <c r="F84" s="20"/>
      <c r="G84" s="200"/>
    </row>
    <row r="85" spans="1:7" ht="15">
      <c r="A85" s="15"/>
      <c r="B85" s="14"/>
      <c r="C85" s="14"/>
      <c r="D85" s="14"/>
      <c r="E85" s="199"/>
      <c r="F85" s="20"/>
      <c r="G85" s="200"/>
    </row>
    <row r="86" spans="1:7" ht="15">
      <c r="A86" s="15"/>
      <c r="B86" s="14"/>
      <c r="C86" s="14"/>
      <c r="D86" s="14"/>
      <c r="E86" s="199"/>
      <c r="F86" s="20"/>
      <c r="G86" s="200"/>
    </row>
    <row r="87" spans="1:7" ht="15">
      <c r="A87" s="15"/>
      <c r="B87" s="14"/>
      <c r="C87" s="14"/>
      <c r="D87" s="14"/>
      <c r="E87" s="199"/>
      <c r="F87" s="20"/>
      <c r="G87" s="200"/>
    </row>
    <row r="88" spans="1:7" ht="15">
      <c r="A88" s="15"/>
      <c r="B88" s="14"/>
      <c r="C88" s="14"/>
      <c r="D88" s="14"/>
      <c r="E88" s="199"/>
      <c r="F88" s="20"/>
      <c r="G88" s="200"/>
    </row>
    <row r="89" spans="1:7" ht="15">
      <c r="A89" s="15"/>
      <c r="B89" s="14"/>
      <c r="C89" s="14"/>
      <c r="D89" s="14"/>
      <c r="E89" s="199"/>
      <c r="F89" s="20"/>
      <c r="G89" s="200"/>
    </row>
    <row r="90" spans="1:7" ht="15">
      <c r="A90" s="15"/>
      <c r="B90" s="14"/>
      <c r="C90" s="14"/>
      <c r="D90" s="14"/>
      <c r="E90" s="199"/>
      <c r="F90" s="20"/>
      <c r="G90" s="200"/>
    </row>
    <row r="91" spans="1:7" ht="15">
      <c r="A91" s="15"/>
      <c r="B91" s="14"/>
      <c r="C91" s="14"/>
      <c r="D91" s="14"/>
      <c r="E91" s="199"/>
      <c r="F91" s="20"/>
      <c r="G91" s="200"/>
    </row>
    <row r="92" spans="1:7" ht="15">
      <c r="A92" s="15"/>
      <c r="B92" s="14"/>
      <c r="C92" s="14"/>
      <c r="D92" s="14"/>
      <c r="E92" s="199"/>
      <c r="F92" s="20"/>
      <c r="G92" s="200"/>
    </row>
    <row r="93" spans="1:7" ht="15">
      <c r="A93" s="15"/>
      <c r="B93" s="14"/>
      <c r="C93" s="14"/>
      <c r="D93" s="14"/>
      <c r="E93" s="199"/>
      <c r="F93" s="20"/>
      <c r="G93" s="200"/>
    </row>
    <row r="94" spans="1:7" ht="15">
      <c r="A94" s="15"/>
      <c r="B94" s="14"/>
      <c r="C94" s="14"/>
      <c r="D94" s="14"/>
      <c r="E94" s="199"/>
      <c r="F94" s="20"/>
      <c r="G94" s="200"/>
    </row>
    <row r="95" spans="1:7" ht="15">
      <c r="A95" s="15"/>
      <c r="B95" s="14"/>
      <c r="C95" s="14"/>
      <c r="D95" s="14"/>
      <c r="E95" s="199"/>
      <c r="F95" s="20"/>
      <c r="G95" s="200"/>
    </row>
    <row r="96" spans="1:7" ht="15">
      <c r="A96" s="15"/>
      <c r="B96" s="14"/>
      <c r="C96" s="14"/>
      <c r="D96" s="14"/>
      <c r="E96" s="199"/>
      <c r="F96" s="20"/>
      <c r="G96" s="200"/>
    </row>
    <row r="97" spans="1:7" ht="15">
      <c r="A97" s="15"/>
      <c r="B97" s="14"/>
      <c r="C97" s="14"/>
      <c r="D97" s="14"/>
      <c r="E97" s="199"/>
      <c r="F97" s="20"/>
      <c r="G97" s="200"/>
    </row>
    <row r="98" spans="1:7" ht="15">
      <c r="A98" s="15"/>
      <c r="B98" s="14"/>
      <c r="C98" s="14"/>
      <c r="D98" s="14"/>
      <c r="E98" s="199"/>
      <c r="F98" s="20"/>
      <c r="G98" s="200"/>
    </row>
    <row r="99" spans="1:7" ht="15">
      <c r="A99" s="15"/>
      <c r="B99" s="14"/>
      <c r="C99" s="14"/>
      <c r="D99" s="14"/>
      <c r="E99" s="199"/>
      <c r="F99" s="20"/>
      <c r="G99" s="200"/>
    </row>
  </sheetData>
  <mergeCells count="6">
    <mergeCell ref="A63:E63"/>
    <mergeCell ref="A62:G62"/>
    <mergeCell ref="A6:G6"/>
    <mergeCell ref="A7:G7"/>
    <mergeCell ref="A8:G8"/>
    <mergeCell ref="A9:G9"/>
  </mergeCells>
  <printOptions/>
  <pageMargins left="1.54" right="0.75" top="1" bottom="1" header="0.5" footer="0.5"/>
  <pageSetup fitToHeight="1" fitToWidth="1" orientation="portrait" scale="73"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H65"/>
  <sheetViews>
    <sheetView workbookViewId="0" topLeftCell="A7">
      <selection activeCell="H27" sqref="H27"/>
    </sheetView>
  </sheetViews>
  <sheetFormatPr defaultColWidth="9.140625" defaultRowHeight="12.75"/>
  <cols>
    <col min="1" max="1" width="35.421875" style="41" customWidth="1"/>
    <col min="2" max="2" width="12.00390625" style="41" customWidth="1"/>
    <col min="3" max="3" width="11.28125" style="41" customWidth="1"/>
    <col min="4" max="4" width="12.421875" style="41" customWidth="1"/>
    <col min="5" max="5" width="15.28125" style="41" customWidth="1"/>
    <col min="6" max="6" width="13.8515625" style="41" customWidth="1"/>
    <col min="7" max="7" width="15.421875" style="41" customWidth="1"/>
    <col min="8" max="8" width="15.28125" style="41" customWidth="1"/>
    <col min="9" max="16384" width="9.140625" style="41" customWidth="1"/>
  </cols>
  <sheetData>
    <row r="1" spans="1:8" s="39" customFormat="1" ht="12.75">
      <c r="A1" s="186"/>
      <c r="B1" s="186"/>
      <c r="C1" s="186"/>
      <c r="D1" s="186"/>
      <c r="E1" s="186"/>
      <c r="F1" s="186"/>
      <c r="G1" s="186"/>
      <c r="H1" s="186"/>
    </row>
    <row r="2" spans="1:8" s="39" customFormat="1" ht="12.75">
      <c r="A2" s="186"/>
      <c r="B2" s="186"/>
      <c r="C2" s="186"/>
      <c r="D2" s="186"/>
      <c r="E2" s="186"/>
      <c r="F2" s="186"/>
      <c r="G2" s="186"/>
      <c r="H2" s="186"/>
    </row>
    <row r="3" spans="1:8" s="39" customFormat="1" ht="12.75">
      <c r="A3" s="186"/>
      <c r="B3" s="186"/>
      <c r="C3" s="186"/>
      <c r="D3" s="186"/>
      <c r="E3" s="186"/>
      <c r="F3" s="186"/>
      <c r="G3" s="186"/>
      <c r="H3" s="186"/>
    </row>
    <row r="4" spans="1:8" s="39" customFormat="1" ht="12.75">
      <c r="A4" s="186"/>
      <c r="B4" s="186"/>
      <c r="C4" s="186"/>
      <c r="D4" s="186"/>
      <c r="E4" s="186"/>
      <c r="F4" s="186"/>
      <c r="G4" s="186"/>
      <c r="H4" s="186"/>
    </row>
    <row r="5" spans="1:8" s="39" customFormat="1" ht="12.75">
      <c r="A5" s="186"/>
      <c r="B5" s="186"/>
      <c r="C5" s="186"/>
      <c r="D5" s="186"/>
      <c r="E5" s="186"/>
      <c r="F5" s="186"/>
      <c r="G5" s="186"/>
      <c r="H5" s="186"/>
    </row>
    <row r="6" spans="1:8" s="39" customFormat="1" ht="12.75">
      <c r="A6" s="186"/>
      <c r="B6" s="186"/>
      <c r="C6" s="186"/>
      <c r="D6" s="186"/>
      <c r="E6" s="186"/>
      <c r="F6" s="186"/>
      <c r="G6" s="186"/>
      <c r="H6" s="186"/>
    </row>
    <row r="7" spans="1:8" s="39" customFormat="1" ht="12.75">
      <c r="A7" s="186"/>
      <c r="B7" s="186"/>
      <c r="C7" s="186"/>
      <c r="D7" s="186"/>
      <c r="E7" s="186"/>
      <c r="F7" s="186"/>
      <c r="G7" s="186"/>
      <c r="H7" s="186"/>
    </row>
    <row r="8" spans="1:8" ht="19.5">
      <c r="A8" s="269" t="s">
        <v>233</v>
      </c>
      <c r="B8" s="269"/>
      <c r="C8" s="269"/>
      <c r="D8" s="269"/>
      <c r="E8" s="269"/>
      <c r="F8" s="269"/>
      <c r="G8" s="269"/>
      <c r="H8" s="269"/>
    </row>
    <row r="9" spans="1:8" ht="13.5">
      <c r="A9" s="270" t="s">
        <v>0</v>
      </c>
      <c r="B9" s="270"/>
      <c r="C9" s="270"/>
      <c r="D9" s="270"/>
      <c r="E9" s="270"/>
      <c r="F9" s="270"/>
      <c r="G9" s="270"/>
      <c r="H9" s="270"/>
    </row>
    <row r="10" spans="1:8" ht="15.75">
      <c r="A10" s="271" t="s">
        <v>74</v>
      </c>
      <c r="B10" s="271"/>
      <c r="C10" s="271"/>
      <c r="D10" s="271"/>
      <c r="E10" s="271"/>
      <c r="F10" s="271"/>
      <c r="G10" s="271"/>
      <c r="H10" s="271"/>
    </row>
    <row r="11" spans="1:8" ht="15.75">
      <c r="A11" s="271" t="s">
        <v>237</v>
      </c>
      <c r="B11" s="271"/>
      <c r="C11" s="271"/>
      <c r="D11" s="271"/>
      <c r="E11" s="271"/>
      <c r="F11" s="271"/>
      <c r="G11" s="271"/>
      <c r="H11" s="271"/>
    </row>
    <row r="12" spans="1:8" ht="12.75">
      <c r="A12" s="33"/>
      <c r="B12" s="33"/>
      <c r="C12" s="33"/>
      <c r="D12" s="33"/>
      <c r="E12" s="33"/>
      <c r="F12" s="33"/>
      <c r="G12" s="33"/>
      <c r="H12" s="33"/>
    </row>
    <row r="13" spans="1:8" ht="15.75">
      <c r="A13" s="201"/>
      <c r="B13" s="202"/>
      <c r="C13" s="202"/>
      <c r="D13" s="275" t="s">
        <v>62</v>
      </c>
      <c r="E13" s="275"/>
      <c r="F13" s="275"/>
      <c r="G13" s="275"/>
      <c r="H13" s="202"/>
    </row>
    <row r="14" spans="1:8" ht="15.75">
      <c r="A14" s="201"/>
      <c r="B14" s="201"/>
      <c r="C14" s="201"/>
      <c r="D14" s="276" t="s">
        <v>144</v>
      </c>
      <c r="E14" s="276"/>
      <c r="F14" s="203" t="s">
        <v>75</v>
      </c>
      <c r="H14" s="202"/>
    </row>
    <row r="15" spans="1:7" ht="15.75">
      <c r="A15" s="204" t="s">
        <v>76</v>
      </c>
      <c r="B15" s="205" t="s">
        <v>77</v>
      </c>
      <c r="C15" s="205" t="s">
        <v>138</v>
      </c>
      <c r="D15" s="205" t="s">
        <v>77</v>
      </c>
      <c r="E15" s="205" t="s">
        <v>142</v>
      </c>
      <c r="F15" s="205"/>
      <c r="G15" s="272" t="s">
        <v>78</v>
      </c>
    </row>
    <row r="16" spans="1:7" ht="15.75">
      <c r="A16" s="206"/>
      <c r="B16" s="207" t="s">
        <v>79</v>
      </c>
      <c r="C16" s="207" t="s">
        <v>139</v>
      </c>
      <c r="D16" s="207" t="s">
        <v>80</v>
      </c>
      <c r="E16" s="207" t="s">
        <v>143</v>
      </c>
      <c r="F16" s="207" t="s">
        <v>63</v>
      </c>
      <c r="G16" s="273"/>
    </row>
    <row r="17" spans="1:7" ht="15.75">
      <c r="A17" s="208"/>
      <c r="B17" s="209" t="s">
        <v>18</v>
      </c>
      <c r="C17" s="209" t="s">
        <v>104</v>
      </c>
      <c r="D17" s="209" t="s">
        <v>18</v>
      </c>
      <c r="E17" s="209" t="s">
        <v>18</v>
      </c>
      <c r="F17" s="209" t="s">
        <v>18</v>
      </c>
      <c r="G17" s="209" t="s">
        <v>18</v>
      </c>
    </row>
    <row r="18" spans="1:7" ht="12.75">
      <c r="A18" s="210" t="s">
        <v>210</v>
      </c>
      <c r="B18" s="211">
        <v>69716</v>
      </c>
      <c r="C18" s="212">
        <f>C57</f>
        <v>-1578</v>
      </c>
      <c r="D18" s="211">
        <v>13635</v>
      </c>
      <c r="E18" s="213">
        <v>449</v>
      </c>
      <c r="F18" s="213">
        <v>63208</v>
      </c>
      <c r="G18" s="213">
        <f>SUM(B18:F18)</f>
        <v>145430</v>
      </c>
    </row>
    <row r="19" spans="1:7" ht="12.75">
      <c r="A19" s="214"/>
      <c r="B19" s="211"/>
      <c r="C19" s="212"/>
      <c r="D19" s="211"/>
      <c r="E19" s="213"/>
      <c r="F19" s="213"/>
      <c r="G19" s="213"/>
    </row>
    <row r="20" spans="1:7" ht="12.75">
      <c r="A20" s="215"/>
      <c r="B20" s="211"/>
      <c r="C20" s="212"/>
      <c r="D20" s="211"/>
      <c r="E20" s="213"/>
      <c r="F20" s="213"/>
      <c r="G20" s="213"/>
    </row>
    <row r="21" spans="1:7" ht="12.75">
      <c r="A21" s="215" t="s">
        <v>192</v>
      </c>
      <c r="B21" s="212">
        <v>0</v>
      </c>
      <c r="C21" s="212">
        <v>0</v>
      </c>
      <c r="D21" s="212">
        <v>0</v>
      </c>
      <c r="E21" s="212">
        <v>0</v>
      </c>
      <c r="F21" s="216">
        <f>PL!D36</f>
        <v>23041</v>
      </c>
      <c r="G21" s="213">
        <f>SUM(B21:F21)</f>
        <v>23041</v>
      </c>
    </row>
    <row r="22" spans="1:7" ht="12.75">
      <c r="A22" s="215"/>
      <c r="B22" s="212"/>
      <c r="C22" s="212"/>
      <c r="D22" s="212"/>
      <c r="E22" s="212"/>
      <c r="F22" s="216"/>
      <c r="G22" s="213"/>
    </row>
    <row r="23" spans="1:7" ht="12.75">
      <c r="A23" s="215" t="s">
        <v>193</v>
      </c>
      <c r="B23" s="217">
        <f aca="true" t="shared" si="0" ref="B23:G23">B21</f>
        <v>0</v>
      </c>
      <c r="C23" s="217">
        <f t="shared" si="0"/>
        <v>0</v>
      </c>
      <c r="D23" s="217">
        <f t="shared" si="0"/>
        <v>0</v>
      </c>
      <c r="E23" s="217">
        <f t="shared" si="0"/>
        <v>0</v>
      </c>
      <c r="F23" s="217">
        <f t="shared" si="0"/>
        <v>23041</v>
      </c>
      <c r="G23" s="217">
        <f t="shared" si="0"/>
        <v>23041</v>
      </c>
    </row>
    <row r="24" spans="1:7" ht="12.75">
      <c r="A24" s="215"/>
      <c r="B24" s="218"/>
      <c r="C24" s="218"/>
      <c r="D24" s="218"/>
      <c r="E24" s="216"/>
      <c r="F24" s="216"/>
      <c r="G24" s="213"/>
    </row>
    <row r="25" spans="1:7" ht="12.75">
      <c r="A25" s="215" t="s">
        <v>133</v>
      </c>
      <c r="B25" s="219"/>
      <c r="C25" s="219"/>
      <c r="D25" s="219"/>
      <c r="E25" s="211"/>
      <c r="F25" s="213"/>
      <c r="G25" s="213"/>
    </row>
    <row r="26" spans="1:7" ht="12.75">
      <c r="A26" s="220" t="s">
        <v>136</v>
      </c>
      <c r="B26" s="212">
        <v>15</v>
      </c>
      <c r="C26" s="212">
        <v>0</v>
      </c>
      <c r="D26" s="212">
        <v>51</v>
      </c>
      <c r="E26" s="212">
        <v>0</v>
      </c>
      <c r="F26" s="212">
        <v>0</v>
      </c>
      <c r="G26" s="213">
        <f>SUM(B26:F26)</f>
        <v>66</v>
      </c>
    </row>
    <row r="27" spans="1:7" ht="12.75">
      <c r="A27" s="220"/>
      <c r="B27" s="221"/>
      <c r="C27" s="212"/>
      <c r="D27" s="221"/>
      <c r="E27" s="212"/>
      <c r="F27" s="212"/>
      <c r="G27" s="213"/>
    </row>
    <row r="28" spans="1:7" ht="25.5">
      <c r="A28" s="222" t="s">
        <v>229</v>
      </c>
      <c r="B28" s="223">
        <v>0</v>
      </c>
      <c r="C28" s="224">
        <v>0</v>
      </c>
      <c r="D28" s="223">
        <v>0</v>
      </c>
      <c r="E28" s="223">
        <v>0</v>
      </c>
      <c r="F28" s="213">
        <v>-14689</v>
      </c>
      <c r="G28" s="213">
        <f>SUM(B28:F28)</f>
        <v>-14689</v>
      </c>
    </row>
    <row r="29" spans="1:7" ht="12.75">
      <c r="A29" s="220"/>
      <c r="B29" s="221"/>
      <c r="C29" s="212"/>
      <c r="D29" s="221"/>
      <c r="E29" s="212"/>
      <c r="F29" s="212"/>
      <c r="G29" s="213"/>
    </row>
    <row r="30" spans="1:7" ht="12.75">
      <c r="A30" s="220"/>
      <c r="B30" s="221"/>
      <c r="C30" s="212"/>
      <c r="D30" s="221"/>
      <c r="E30" s="212"/>
      <c r="F30" s="212"/>
      <c r="G30" s="213"/>
    </row>
    <row r="31" spans="1:7" ht="12.75">
      <c r="A31" s="220"/>
      <c r="B31" s="221"/>
      <c r="C31" s="212"/>
      <c r="D31" s="221"/>
      <c r="E31" s="212"/>
      <c r="F31" s="212"/>
      <c r="G31" s="213"/>
    </row>
    <row r="32" spans="1:7" ht="12.75">
      <c r="A32" s="225"/>
      <c r="B32" s="226"/>
      <c r="C32" s="226"/>
      <c r="D32" s="226"/>
      <c r="E32" s="226"/>
      <c r="F32" s="226"/>
      <c r="G32" s="226"/>
    </row>
    <row r="33" spans="1:7" ht="12.75">
      <c r="A33" s="227" t="s">
        <v>241</v>
      </c>
      <c r="B33" s="226">
        <f>B18+B23+B26</f>
        <v>69731</v>
      </c>
      <c r="C33" s="228">
        <f>C18+C23+C26</f>
        <v>-1578</v>
      </c>
      <c r="D33" s="226">
        <f>D18+D23+D26</f>
        <v>13686</v>
      </c>
      <c r="E33" s="226">
        <f>E18+E23+E26</f>
        <v>449</v>
      </c>
      <c r="F33" s="226">
        <f>F18+F23+F26+F28</f>
        <v>71560</v>
      </c>
      <c r="G33" s="226">
        <f>SUM(B33:F33)</f>
        <v>153848</v>
      </c>
    </row>
    <row r="34" spans="1:8" ht="12.75">
      <c r="A34" s="33"/>
      <c r="B34" s="201"/>
      <c r="C34" s="201"/>
      <c r="D34" s="201"/>
      <c r="E34" s="201"/>
      <c r="F34" s="201"/>
      <c r="G34" s="201"/>
      <c r="H34" s="201"/>
    </row>
    <row r="35" spans="1:8" ht="12.75">
      <c r="A35" s="33"/>
      <c r="B35" s="201"/>
      <c r="C35" s="201"/>
      <c r="D35" s="201"/>
      <c r="E35" s="201"/>
      <c r="F35" s="201"/>
      <c r="G35" s="201"/>
      <c r="H35" s="201"/>
    </row>
    <row r="36" spans="1:8" ht="15.75">
      <c r="A36" s="33"/>
      <c r="B36" s="202"/>
      <c r="C36" s="202"/>
      <c r="D36" s="275" t="s">
        <v>62</v>
      </c>
      <c r="E36" s="275"/>
      <c r="F36" s="275"/>
      <c r="G36" s="275"/>
      <c r="H36" s="202"/>
    </row>
    <row r="37" spans="1:8" ht="15.75">
      <c r="A37" s="33"/>
      <c r="B37" s="201"/>
      <c r="C37" s="201"/>
      <c r="D37" s="276" t="s">
        <v>144</v>
      </c>
      <c r="E37" s="276"/>
      <c r="F37" s="203" t="s">
        <v>75</v>
      </c>
      <c r="H37" s="202"/>
    </row>
    <row r="38" spans="1:7" ht="15.75">
      <c r="A38" s="204" t="s">
        <v>76</v>
      </c>
      <c r="B38" s="205" t="s">
        <v>77</v>
      </c>
      <c r="C38" s="205" t="s">
        <v>138</v>
      </c>
      <c r="D38" s="205" t="s">
        <v>77</v>
      </c>
      <c r="E38" s="205" t="s">
        <v>142</v>
      </c>
      <c r="F38" s="205"/>
      <c r="G38" s="272" t="s">
        <v>78</v>
      </c>
    </row>
    <row r="39" spans="1:7" ht="15.75">
      <c r="A39" s="206"/>
      <c r="B39" s="207" t="s">
        <v>79</v>
      </c>
      <c r="C39" s="207" t="s">
        <v>139</v>
      </c>
      <c r="D39" s="207" t="s">
        <v>80</v>
      </c>
      <c r="E39" s="207" t="s">
        <v>143</v>
      </c>
      <c r="F39" s="207" t="s">
        <v>63</v>
      </c>
      <c r="G39" s="273"/>
    </row>
    <row r="40" spans="1:7" ht="15.75">
      <c r="A40" s="208"/>
      <c r="B40" s="209" t="s">
        <v>18</v>
      </c>
      <c r="C40" s="209" t="s">
        <v>104</v>
      </c>
      <c r="D40" s="209" t="s">
        <v>18</v>
      </c>
      <c r="E40" s="209" t="s">
        <v>18</v>
      </c>
      <c r="F40" s="209" t="s">
        <v>18</v>
      </c>
      <c r="G40" s="209" t="s">
        <v>18</v>
      </c>
    </row>
    <row r="41" spans="1:7" ht="12.75">
      <c r="A41" s="229" t="s">
        <v>219</v>
      </c>
      <c r="B41" s="230"/>
      <c r="C41" s="224"/>
      <c r="D41" s="230"/>
      <c r="E41" s="224"/>
      <c r="F41" s="231"/>
      <c r="G41" s="231"/>
    </row>
    <row r="42" spans="1:7" ht="12.75">
      <c r="A42" s="215" t="s">
        <v>211</v>
      </c>
      <c r="B42" s="211">
        <v>69679</v>
      </c>
      <c r="C42" s="232">
        <v>-1578</v>
      </c>
      <c r="D42" s="213">
        <v>13497</v>
      </c>
      <c r="E42" s="232">
        <v>1662</v>
      </c>
      <c r="F42" s="213">
        <v>54610</v>
      </c>
      <c r="G42" s="213">
        <f>SUM(B42:F42)</f>
        <v>137870</v>
      </c>
    </row>
    <row r="43" spans="1:7" ht="12.75">
      <c r="A43" s="215" t="s">
        <v>212</v>
      </c>
      <c r="B43" s="213">
        <v>0</v>
      </c>
      <c r="C43" s="232">
        <v>0</v>
      </c>
      <c r="D43" s="213">
        <v>0</v>
      </c>
      <c r="E43" s="232">
        <v>-1213</v>
      </c>
      <c r="F43" s="213">
        <v>1213</v>
      </c>
      <c r="G43" s="213">
        <f>SUM(B43:F43)</f>
        <v>0</v>
      </c>
    </row>
    <row r="44" spans="1:7" ht="12.75">
      <c r="A44" s="215" t="s">
        <v>213</v>
      </c>
      <c r="B44" s="213">
        <v>0</v>
      </c>
      <c r="C44" s="232">
        <v>0</v>
      </c>
      <c r="D44" s="213">
        <v>0</v>
      </c>
      <c r="E44" s="232">
        <v>0</v>
      </c>
      <c r="F44" s="213">
        <v>2885</v>
      </c>
      <c r="G44" s="213">
        <f>SUM(B44:F44)</f>
        <v>2885</v>
      </c>
    </row>
    <row r="45" spans="1:7" ht="12.75">
      <c r="A45" s="215" t="s">
        <v>214</v>
      </c>
      <c r="B45" s="217">
        <f aca="true" t="shared" si="1" ref="B45:G45">SUM(B42:B44)</f>
        <v>69679</v>
      </c>
      <c r="C45" s="217">
        <f t="shared" si="1"/>
        <v>-1578</v>
      </c>
      <c r="D45" s="217">
        <f t="shared" si="1"/>
        <v>13497</v>
      </c>
      <c r="E45" s="217">
        <f t="shared" si="1"/>
        <v>449</v>
      </c>
      <c r="F45" s="217">
        <f t="shared" si="1"/>
        <v>58708</v>
      </c>
      <c r="G45" s="217">
        <f t="shared" si="1"/>
        <v>140755</v>
      </c>
    </row>
    <row r="46" spans="1:7" ht="12.75">
      <c r="A46" s="215"/>
      <c r="B46" s="223"/>
      <c r="C46" s="224"/>
      <c r="D46" s="223"/>
      <c r="E46" s="233"/>
      <c r="F46" s="223"/>
      <c r="G46" s="223"/>
    </row>
    <row r="47" spans="1:7" ht="12.75">
      <c r="A47" s="215" t="s">
        <v>192</v>
      </c>
      <c r="B47" s="223">
        <v>0</v>
      </c>
      <c r="C47" s="224">
        <v>0</v>
      </c>
      <c r="D47" s="223">
        <v>0</v>
      </c>
      <c r="E47" s="223">
        <v>0</v>
      </c>
      <c r="F47" s="216">
        <v>28979</v>
      </c>
      <c r="G47" s="213">
        <f>SUM(B47:F47)</f>
        <v>28979</v>
      </c>
    </row>
    <row r="48" spans="1:7" ht="12.75">
      <c r="A48" s="215" t="s">
        <v>197</v>
      </c>
      <c r="B48" s="217">
        <f aca="true" t="shared" si="2" ref="B48:G48">SUM(B47)</f>
        <v>0</v>
      </c>
      <c r="C48" s="217">
        <f t="shared" si="2"/>
        <v>0</v>
      </c>
      <c r="D48" s="217">
        <f t="shared" si="2"/>
        <v>0</v>
      </c>
      <c r="E48" s="217">
        <f t="shared" si="2"/>
        <v>0</v>
      </c>
      <c r="F48" s="217">
        <f t="shared" si="2"/>
        <v>28979</v>
      </c>
      <c r="G48" s="217">
        <f t="shared" si="2"/>
        <v>28979</v>
      </c>
    </row>
    <row r="49" spans="1:7" ht="12.75">
      <c r="A49" s="215"/>
      <c r="B49" s="213"/>
      <c r="C49" s="232"/>
      <c r="D49" s="213"/>
      <c r="E49" s="232"/>
      <c r="F49" s="213"/>
      <c r="G49" s="213"/>
    </row>
    <row r="50" spans="1:7" ht="12.75">
      <c r="A50" s="215" t="s">
        <v>133</v>
      </c>
      <c r="B50" s="211"/>
      <c r="C50" s="233"/>
      <c r="D50" s="211"/>
      <c r="E50" s="233"/>
      <c r="F50" s="216"/>
      <c r="G50" s="216"/>
    </row>
    <row r="51" spans="1:7" ht="12.75">
      <c r="A51" s="220" t="s">
        <v>136</v>
      </c>
      <c r="B51" s="211">
        <v>37</v>
      </c>
      <c r="C51" s="223">
        <v>0</v>
      </c>
      <c r="D51" s="211">
        <v>138</v>
      </c>
      <c r="E51" s="223">
        <v>0</v>
      </c>
      <c r="F51" s="223">
        <v>0</v>
      </c>
      <c r="G51" s="213">
        <f>SUM(B51:F51)</f>
        <v>175</v>
      </c>
    </row>
    <row r="52" spans="1:7" ht="12.75">
      <c r="A52" s="220"/>
      <c r="B52" s="211"/>
      <c r="C52" s="224"/>
      <c r="D52" s="211"/>
      <c r="E52" s="223"/>
      <c r="F52" s="223"/>
      <c r="G52" s="213"/>
    </row>
    <row r="53" spans="1:7" ht="32.25" customHeight="1">
      <c r="A53" s="222" t="s">
        <v>215</v>
      </c>
      <c r="B53" s="223">
        <v>0</v>
      </c>
      <c r="C53" s="224">
        <v>0</v>
      </c>
      <c r="D53" s="223">
        <v>0</v>
      </c>
      <c r="E53" s="223">
        <v>0</v>
      </c>
      <c r="F53" s="213">
        <v>-17485</v>
      </c>
      <c r="G53" s="213">
        <f>SUM(B53:F53)</f>
        <v>-17485</v>
      </c>
    </row>
    <row r="54" spans="1:7" ht="12.75" customHeight="1">
      <c r="A54" s="222"/>
      <c r="B54" s="223"/>
      <c r="C54" s="224"/>
      <c r="D54" s="223"/>
      <c r="E54" s="224"/>
      <c r="F54" s="213"/>
      <c r="G54" s="213"/>
    </row>
    <row r="55" spans="1:7" ht="32.25" customHeight="1">
      <c r="A55" s="222" t="s">
        <v>216</v>
      </c>
      <c r="B55" s="223">
        <v>0</v>
      </c>
      <c r="C55" s="224">
        <v>0</v>
      </c>
      <c r="D55" s="223">
        <v>0</v>
      </c>
      <c r="E55" s="224">
        <v>0</v>
      </c>
      <c r="F55" s="213">
        <v>-6994</v>
      </c>
      <c r="G55" s="213">
        <f>SUM(B55:F55)</f>
        <v>-6994</v>
      </c>
    </row>
    <row r="56" spans="1:7" ht="12.75">
      <c r="A56" s="222"/>
      <c r="B56" s="216"/>
      <c r="C56" s="234"/>
      <c r="D56" s="216"/>
      <c r="E56" s="234"/>
      <c r="F56" s="213"/>
      <c r="G56" s="213"/>
    </row>
    <row r="57" spans="1:8" ht="12.75">
      <c r="A57" s="227" t="s">
        <v>217</v>
      </c>
      <c r="B57" s="217">
        <f>B45+B48+B51+B53+B55</f>
        <v>69716</v>
      </c>
      <c r="C57" s="217">
        <f>C45+C48+C51+C53+C55</f>
        <v>-1578</v>
      </c>
      <c r="D57" s="217">
        <f>D45+D48+D51+D53+D55</f>
        <v>13635</v>
      </c>
      <c r="E57" s="217">
        <f>E45+E48+E51+E53+E55</f>
        <v>449</v>
      </c>
      <c r="F57" s="217">
        <f>F45+F48+F51+F53+F55</f>
        <v>63208</v>
      </c>
      <c r="G57" s="217">
        <f>SUM(B57:F57)</f>
        <v>145430</v>
      </c>
      <c r="H57" s="235"/>
    </row>
    <row r="58" spans="1:8" ht="12.75">
      <c r="A58" s="33"/>
      <c r="B58" s="236"/>
      <c r="C58" s="236"/>
      <c r="D58" s="236"/>
      <c r="E58" s="236"/>
      <c r="F58" s="236"/>
      <c r="G58" s="236"/>
      <c r="H58" s="236"/>
    </row>
    <row r="59" spans="1:8" ht="12.75">
      <c r="A59" s="201"/>
      <c r="B59" s="33"/>
      <c r="C59" s="33"/>
      <c r="D59" s="33"/>
      <c r="E59" s="33"/>
      <c r="F59" s="33"/>
      <c r="G59" s="33"/>
      <c r="H59" s="33"/>
    </row>
    <row r="60" spans="1:8" ht="12.75">
      <c r="A60" s="33"/>
      <c r="B60" s="33"/>
      <c r="C60" s="33"/>
      <c r="D60" s="33"/>
      <c r="E60" s="33"/>
      <c r="F60" s="33"/>
      <c r="G60" s="33"/>
      <c r="H60" s="33"/>
    </row>
    <row r="61" spans="1:8" ht="12.75">
      <c r="A61" s="33"/>
      <c r="B61" s="33"/>
      <c r="C61" s="33"/>
      <c r="D61" s="33"/>
      <c r="E61" s="33"/>
      <c r="F61" s="33"/>
      <c r="G61" s="33"/>
      <c r="H61" s="33"/>
    </row>
    <row r="62" spans="1:8" ht="12.75">
      <c r="A62" s="33"/>
      <c r="B62" s="33"/>
      <c r="C62" s="33"/>
      <c r="D62" s="33"/>
      <c r="E62" s="33"/>
      <c r="F62" s="33"/>
      <c r="G62" s="33"/>
      <c r="H62" s="33"/>
    </row>
    <row r="63" spans="1:8" ht="13.5">
      <c r="A63" s="274" t="s">
        <v>209</v>
      </c>
      <c r="B63" s="274"/>
      <c r="C63" s="274"/>
      <c r="D63" s="274"/>
      <c r="E63" s="274"/>
      <c r="F63" s="274"/>
      <c r="G63" s="274"/>
      <c r="H63" s="274"/>
    </row>
    <row r="64" spans="1:8" ht="13.5">
      <c r="A64" s="260" t="s">
        <v>180</v>
      </c>
      <c r="B64" s="260"/>
      <c r="C64" s="260"/>
      <c r="D64" s="260"/>
      <c r="E64" s="260"/>
      <c r="F64" s="33"/>
      <c r="G64" s="33"/>
      <c r="H64" s="33"/>
    </row>
    <row r="65" spans="1:8" ht="12.75">
      <c r="A65" s="33"/>
      <c r="B65" s="33"/>
      <c r="C65" s="33"/>
      <c r="D65" s="33"/>
      <c r="E65" s="33"/>
      <c r="F65" s="33"/>
      <c r="G65" s="33"/>
      <c r="H65" s="33"/>
    </row>
  </sheetData>
  <mergeCells count="12">
    <mergeCell ref="D13:G13"/>
    <mergeCell ref="D36:G36"/>
    <mergeCell ref="D14:E14"/>
    <mergeCell ref="D37:E37"/>
    <mergeCell ref="A64:E64"/>
    <mergeCell ref="G38:G39"/>
    <mergeCell ref="A63:H63"/>
    <mergeCell ref="G15:G16"/>
    <mergeCell ref="A8:H8"/>
    <mergeCell ref="A9:H9"/>
    <mergeCell ref="A10:H10"/>
    <mergeCell ref="A11:H11"/>
  </mergeCells>
  <printOptions/>
  <pageMargins left="1.25" right="0.5" top="1" bottom="1" header="0.5" footer="0.5"/>
  <pageSetup horizontalDpi="600" verticalDpi="600" orientation="landscape" paperSize="9" scale="85" r:id="rId2"/>
  <headerFooter alignWithMargins="0">
    <oddFooter>&amp;CPage &amp;P of &amp;N</oddFooter>
  </headerFooter>
  <rowBreaks count="1" manualBreakCount="1">
    <brk id="35" max="255" man="1"/>
  </rowBreaks>
  <drawing r:id="rId1"/>
</worksheet>
</file>

<file path=xl/worksheets/sheet4.xml><?xml version="1.0" encoding="utf-8"?>
<worksheet xmlns="http://schemas.openxmlformats.org/spreadsheetml/2006/main" xmlns:r="http://schemas.openxmlformats.org/officeDocument/2006/relationships">
  <dimension ref="A7:E89"/>
  <sheetViews>
    <sheetView workbookViewId="0" topLeftCell="A3">
      <selection activeCell="B19" sqref="B19"/>
    </sheetView>
  </sheetViews>
  <sheetFormatPr defaultColWidth="9.140625" defaultRowHeight="12.75"/>
  <cols>
    <col min="1" max="1" width="5.421875" style="41" customWidth="1"/>
    <col min="2" max="2" width="41.57421875" style="41" customWidth="1"/>
    <col min="3" max="3" width="11.28125" style="41" customWidth="1"/>
    <col min="4" max="4" width="19.421875" style="250" customWidth="1"/>
    <col min="5" max="5" width="21.57421875" style="250" customWidth="1"/>
    <col min="6" max="16384" width="9.140625" style="41" customWidth="1"/>
  </cols>
  <sheetData>
    <row r="5" s="39" customFormat="1" ht="20.25" customHeight="1"/>
    <row r="6" s="39" customFormat="1" ht="18" customHeight="1"/>
    <row r="7" spans="1:5" ht="18" customHeight="1">
      <c r="A7" s="277" t="s">
        <v>233</v>
      </c>
      <c r="B7" s="277"/>
      <c r="C7" s="277"/>
      <c r="D7" s="277"/>
      <c r="E7" s="277"/>
    </row>
    <row r="8" spans="1:5" ht="13.5">
      <c r="A8" s="278" t="s">
        <v>0</v>
      </c>
      <c r="B8" s="278"/>
      <c r="C8" s="278"/>
      <c r="D8" s="278"/>
      <c r="E8" s="278"/>
    </row>
    <row r="9" spans="1:5" ht="15.75">
      <c r="A9" s="266" t="s">
        <v>98</v>
      </c>
      <c r="B9" s="266"/>
      <c r="C9" s="266"/>
      <c r="D9" s="266"/>
      <c r="E9" s="266"/>
    </row>
    <row r="10" spans="1:5" ht="15.75" customHeight="1">
      <c r="A10" s="266" t="s">
        <v>237</v>
      </c>
      <c r="B10" s="266"/>
      <c r="C10" s="266"/>
      <c r="D10" s="266"/>
      <c r="E10" s="266"/>
    </row>
    <row r="11" spans="1:5" ht="15.75" customHeight="1">
      <c r="A11" s="38"/>
      <c r="B11" s="38"/>
      <c r="C11" s="38"/>
      <c r="D11" s="39"/>
      <c r="E11" s="39"/>
    </row>
    <row r="12" spans="1:5" ht="26.25" customHeight="1">
      <c r="A12" s="42"/>
      <c r="B12" s="42"/>
      <c r="D12" s="237" t="s">
        <v>242</v>
      </c>
      <c r="E12" s="237" t="s">
        <v>243</v>
      </c>
    </row>
    <row r="13" spans="1:5" ht="12.75" customHeight="1">
      <c r="A13" s="42"/>
      <c r="B13" s="42"/>
      <c r="D13" s="238" t="s">
        <v>18</v>
      </c>
      <c r="E13" s="238" t="s">
        <v>18</v>
      </c>
    </row>
    <row r="14" spans="1:5" ht="10.5" customHeight="1">
      <c r="A14" s="42"/>
      <c r="B14" s="42"/>
      <c r="D14" s="237"/>
      <c r="E14" s="237"/>
    </row>
    <row r="16" spans="1:5" ht="15" customHeight="1">
      <c r="A16" s="41" t="s">
        <v>106</v>
      </c>
      <c r="D16" s="40">
        <v>29331</v>
      </c>
      <c r="E16" s="40">
        <v>28325</v>
      </c>
    </row>
    <row r="17" spans="1:5" ht="15" customHeight="1">
      <c r="A17" s="41" t="s">
        <v>107</v>
      </c>
      <c r="D17" s="239">
        <v>-8551</v>
      </c>
      <c r="E17" s="239">
        <v>-7864</v>
      </c>
    </row>
    <row r="18" spans="1:5" ht="15.75">
      <c r="A18" s="43" t="s">
        <v>108</v>
      </c>
      <c r="B18" s="42"/>
      <c r="D18" s="240">
        <f>SUM(D16:D17)</f>
        <v>20780</v>
      </c>
      <c r="E18" s="241">
        <f>SUM(E16:E17)</f>
        <v>20461</v>
      </c>
    </row>
    <row r="19" spans="2:5" ht="15.75">
      <c r="B19" s="42"/>
      <c r="D19" s="40"/>
      <c r="E19" s="40"/>
    </row>
    <row r="20" spans="1:5" ht="15.75">
      <c r="A20" s="43" t="s">
        <v>109</v>
      </c>
      <c r="B20" s="42"/>
      <c r="D20" s="240">
        <v>-6387</v>
      </c>
      <c r="E20" s="241">
        <v>-2040</v>
      </c>
    </row>
    <row r="21" spans="1:5" ht="15.75">
      <c r="A21" s="43"/>
      <c r="B21" s="42"/>
      <c r="D21" s="40"/>
      <c r="E21" s="40"/>
    </row>
    <row r="22" spans="1:5" ht="15.75">
      <c r="A22" s="43" t="s">
        <v>126</v>
      </c>
      <c r="B22" s="42"/>
      <c r="D22" s="40"/>
      <c r="E22" s="40"/>
    </row>
    <row r="23" spans="1:5" ht="15.75">
      <c r="A23" s="42" t="s">
        <v>198</v>
      </c>
      <c r="B23" s="42"/>
      <c r="D23" s="40">
        <v>-14689</v>
      </c>
      <c r="E23" s="40">
        <v>-24479</v>
      </c>
    </row>
    <row r="24" spans="1:5" ht="15.75">
      <c r="A24" s="42" t="s">
        <v>135</v>
      </c>
      <c r="B24" s="42"/>
      <c r="D24" s="239">
        <f>EQUITY!G26</f>
        <v>66</v>
      </c>
      <c r="E24" s="239">
        <f>EQUITY!G51:G51</f>
        <v>175</v>
      </c>
    </row>
    <row r="25" spans="1:5" ht="15.75">
      <c r="A25" s="43" t="s">
        <v>199</v>
      </c>
      <c r="B25" s="42"/>
      <c r="D25" s="240">
        <f>SUM(D23:D24)</f>
        <v>-14623</v>
      </c>
      <c r="E25" s="241">
        <f>SUM(E23:E24)</f>
        <v>-24304</v>
      </c>
    </row>
    <row r="26" spans="1:5" ht="15.75">
      <c r="A26" s="43"/>
      <c r="B26" s="42"/>
      <c r="D26" s="239"/>
      <c r="E26" s="239"/>
    </row>
    <row r="27" spans="1:5" ht="15.75">
      <c r="A27" s="43" t="s">
        <v>200</v>
      </c>
      <c r="B27" s="42"/>
      <c r="D27" s="40">
        <f>D18+D20+D25</f>
        <v>-230</v>
      </c>
      <c r="E27" s="40">
        <f>E18+E20+E25</f>
        <v>-5883</v>
      </c>
    </row>
    <row r="28" spans="1:5" ht="15.75">
      <c r="A28" s="43" t="s">
        <v>100</v>
      </c>
      <c r="B28" s="42"/>
      <c r="D28" s="242">
        <v>54363</v>
      </c>
      <c r="E28" s="242">
        <v>52406</v>
      </c>
    </row>
    <row r="29" spans="1:5" ht="16.5" thickBot="1">
      <c r="A29" s="43" t="s">
        <v>244</v>
      </c>
      <c r="B29" s="42"/>
      <c r="D29" s="243">
        <f>SUM(D27:D28)</f>
        <v>54133</v>
      </c>
      <c r="E29" s="243">
        <f>SUM(E27:E28)</f>
        <v>46523</v>
      </c>
    </row>
    <row r="30" spans="1:5" ht="16.5" thickTop="1">
      <c r="A30" s="43"/>
      <c r="B30" s="42"/>
      <c r="C30" s="40"/>
      <c r="D30" s="40"/>
      <c r="E30" s="40"/>
    </row>
    <row r="31" spans="1:5" ht="15.75">
      <c r="A31" s="43"/>
      <c r="B31" s="42"/>
      <c r="C31" s="40"/>
      <c r="D31" s="40"/>
      <c r="E31" s="40"/>
    </row>
    <row r="32" spans="1:5" ht="15.75">
      <c r="A32" s="43"/>
      <c r="B32" s="42"/>
      <c r="D32" s="41"/>
      <c r="E32" s="41"/>
    </row>
    <row r="33" spans="1:2" s="33" customFormat="1" ht="15.75">
      <c r="A33" s="44" t="s">
        <v>101</v>
      </c>
      <c r="B33" s="45" t="s">
        <v>102</v>
      </c>
    </row>
    <row r="34" spans="1:2" s="33" customFormat="1" ht="15.75">
      <c r="A34" s="46"/>
      <c r="B34" s="45"/>
    </row>
    <row r="35" spans="1:5" s="89" customFormat="1" ht="15.75">
      <c r="A35" s="46"/>
      <c r="B35" s="45"/>
      <c r="C35" s="33"/>
      <c r="D35" s="244" t="s">
        <v>18</v>
      </c>
      <c r="E35" s="244" t="s">
        <v>18</v>
      </c>
    </row>
    <row r="36" spans="1:5" s="90" customFormat="1" ht="15.75">
      <c r="A36" s="46"/>
      <c r="B36" s="45" t="s">
        <v>103</v>
      </c>
      <c r="C36" s="33"/>
      <c r="D36" s="245">
        <v>11133</v>
      </c>
      <c r="E36" s="246">
        <v>3971</v>
      </c>
    </row>
    <row r="37" spans="1:5" s="90" customFormat="1" ht="15.75">
      <c r="A37" s="46"/>
      <c r="B37" s="45" t="s">
        <v>145</v>
      </c>
      <c r="C37" s="33"/>
      <c r="D37" s="245">
        <v>43000</v>
      </c>
      <c r="E37" s="246">
        <v>42552</v>
      </c>
    </row>
    <row r="38" spans="1:5" s="90" customFormat="1" ht="16.5" thickBot="1">
      <c r="A38" s="46"/>
      <c r="B38" s="45"/>
      <c r="C38" s="33"/>
      <c r="D38" s="247">
        <f>SUM(D36:D37)</f>
        <v>54133</v>
      </c>
      <c r="E38" s="248">
        <f>SUM(E36:E37)</f>
        <v>46523</v>
      </c>
    </row>
    <row r="39" spans="1:5" s="33" customFormat="1" ht="16.5" thickTop="1">
      <c r="A39" s="46"/>
      <c r="B39" s="45"/>
      <c r="D39" s="246"/>
      <c r="E39" s="249"/>
    </row>
    <row r="40" spans="1:5" ht="13.5">
      <c r="A40" s="260" t="s">
        <v>204</v>
      </c>
      <c r="B40" s="260"/>
      <c r="C40" s="260"/>
      <c r="D40" s="260"/>
      <c r="E40" s="260"/>
    </row>
    <row r="41" spans="1:5" ht="13.5">
      <c r="A41" s="260" t="s">
        <v>179</v>
      </c>
      <c r="B41" s="260"/>
      <c r="C41" s="260"/>
      <c r="D41" s="260"/>
      <c r="E41" s="260"/>
    </row>
    <row r="42" spans="1:3" ht="15.75">
      <c r="A42" s="47"/>
      <c r="B42" s="47"/>
      <c r="C42" s="47"/>
    </row>
    <row r="43" spans="1:3" ht="15.75">
      <c r="A43" s="47"/>
      <c r="B43" s="47"/>
      <c r="C43" s="47"/>
    </row>
    <row r="44" spans="1:3" ht="15.75">
      <c r="A44" s="47"/>
      <c r="B44" s="47"/>
      <c r="C44" s="47"/>
    </row>
    <row r="45" spans="1:3" ht="15.75">
      <c r="A45" s="47"/>
      <c r="B45" s="47"/>
      <c r="C45" s="47"/>
    </row>
    <row r="46" spans="1:3" ht="15.75">
      <c r="A46" s="47"/>
      <c r="B46" s="47"/>
      <c r="C46" s="47"/>
    </row>
    <row r="47" spans="1:3" ht="15.75">
      <c r="A47" s="47"/>
      <c r="B47" s="47"/>
      <c r="C47" s="47"/>
    </row>
    <row r="48" spans="1:3" ht="15.75">
      <c r="A48" s="47"/>
      <c r="B48" s="47"/>
      <c r="C48" s="47"/>
    </row>
    <row r="49" spans="1:3" ht="15.75">
      <c r="A49" s="47"/>
      <c r="B49" s="47"/>
      <c r="C49" s="47"/>
    </row>
    <row r="50" spans="1:3" ht="15.75">
      <c r="A50" s="47"/>
      <c r="B50" s="47"/>
      <c r="C50" s="47"/>
    </row>
    <row r="51" spans="1:3" ht="15.75">
      <c r="A51" s="47"/>
      <c r="B51" s="47"/>
      <c r="C51" s="47"/>
    </row>
    <row r="52" spans="1:3" ht="15.75">
      <c r="A52" s="47"/>
      <c r="B52" s="47"/>
      <c r="C52" s="47"/>
    </row>
    <row r="53" spans="1:3" ht="15.75">
      <c r="A53" s="47"/>
      <c r="B53" s="47"/>
      <c r="C53" s="47"/>
    </row>
    <row r="54" spans="1:3" ht="15.75">
      <c r="A54" s="47"/>
      <c r="B54" s="47"/>
      <c r="C54" s="47"/>
    </row>
    <row r="55" spans="1:3" ht="15.75">
      <c r="A55" s="47"/>
      <c r="B55" s="47"/>
      <c r="C55" s="47"/>
    </row>
    <row r="56" spans="1:3" ht="15.75">
      <c r="A56" s="47"/>
      <c r="B56" s="47"/>
      <c r="C56" s="47"/>
    </row>
    <row r="57" spans="1:3" ht="15.75">
      <c r="A57" s="47"/>
      <c r="B57" s="47"/>
      <c r="C57" s="47"/>
    </row>
    <row r="58" spans="1:3" ht="15.75">
      <c r="A58" s="47"/>
      <c r="B58" s="47"/>
      <c r="C58" s="47"/>
    </row>
    <row r="59" spans="1:3" ht="15.75">
      <c r="A59" s="47"/>
      <c r="B59" s="47"/>
      <c r="C59" s="47"/>
    </row>
    <row r="60" spans="1:3" ht="15.75">
      <c r="A60" s="47"/>
      <c r="B60" s="47"/>
      <c r="C60" s="47"/>
    </row>
    <row r="61" spans="1:3" ht="15.75">
      <c r="A61" s="47"/>
      <c r="B61" s="47"/>
      <c r="C61" s="47"/>
    </row>
    <row r="62" spans="1:3" ht="15.75">
      <c r="A62" s="47"/>
      <c r="B62" s="47"/>
      <c r="C62" s="47"/>
    </row>
    <row r="63" spans="1:3" ht="15.75">
      <c r="A63" s="47"/>
      <c r="B63" s="47"/>
      <c r="C63" s="47"/>
    </row>
    <row r="64" spans="1:3" ht="15.75">
      <c r="A64" s="47"/>
      <c r="B64" s="47"/>
      <c r="C64" s="47"/>
    </row>
    <row r="65" spans="1:3" ht="15.75">
      <c r="A65" s="47"/>
      <c r="B65" s="47"/>
      <c r="C65" s="47"/>
    </row>
    <row r="66" spans="1:3" ht="15.75">
      <c r="A66" s="47"/>
      <c r="B66" s="47"/>
      <c r="C66" s="47"/>
    </row>
    <row r="67" spans="1:3" ht="15.75">
      <c r="A67" s="47"/>
      <c r="B67" s="47"/>
      <c r="C67" s="47"/>
    </row>
    <row r="68" spans="1:3" ht="15.75">
      <c r="A68" s="47"/>
      <c r="B68" s="47"/>
      <c r="C68" s="47"/>
    </row>
    <row r="69" spans="1:3" ht="15.75">
      <c r="A69" s="48"/>
      <c r="B69" s="48"/>
      <c r="C69" s="49"/>
    </row>
    <row r="70" spans="1:3" ht="15.75">
      <c r="A70" s="48"/>
      <c r="B70" s="48"/>
      <c r="C70" s="49"/>
    </row>
    <row r="71" spans="1:3" ht="15.75">
      <c r="A71" s="48"/>
      <c r="B71" s="48"/>
      <c r="C71" s="49"/>
    </row>
    <row r="72" spans="1:3" ht="15.75">
      <c r="A72" s="48"/>
      <c r="B72" s="48"/>
      <c r="C72" s="49"/>
    </row>
    <row r="73" spans="1:3" ht="15.75">
      <c r="A73" s="48"/>
      <c r="B73" s="48"/>
      <c r="C73" s="49"/>
    </row>
    <row r="74" spans="1:3" ht="15.75">
      <c r="A74" s="48"/>
      <c r="B74" s="48"/>
      <c r="C74" s="49"/>
    </row>
    <row r="75" spans="1:3" ht="15.75">
      <c r="A75" s="48"/>
      <c r="B75" s="48"/>
      <c r="C75" s="49"/>
    </row>
    <row r="76" spans="1:3" ht="15.75">
      <c r="A76" s="48"/>
      <c r="B76" s="48"/>
      <c r="C76" s="49"/>
    </row>
    <row r="77" spans="1:3" ht="15.75">
      <c r="A77" s="48"/>
      <c r="B77" s="48"/>
      <c r="C77" s="49"/>
    </row>
    <row r="78" spans="1:3" ht="15.75">
      <c r="A78" s="48"/>
      <c r="B78" s="48"/>
      <c r="C78" s="49"/>
    </row>
    <row r="79" spans="1:3" ht="15.75">
      <c r="A79" s="48"/>
      <c r="B79" s="48"/>
      <c r="C79" s="49"/>
    </row>
    <row r="80" spans="1:3" ht="15.75">
      <c r="A80" s="48"/>
      <c r="B80" s="48"/>
      <c r="C80" s="49"/>
    </row>
    <row r="81" spans="1:3" ht="15.75">
      <c r="A81" s="48"/>
      <c r="B81" s="48"/>
      <c r="C81" s="49"/>
    </row>
    <row r="82" spans="1:3" ht="15.75">
      <c r="A82" s="48"/>
      <c r="B82" s="48"/>
      <c r="C82" s="49"/>
    </row>
    <row r="83" spans="1:3" ht="15.75">
      <c r="A83" s="48"/>
      <c r="B83" s="48"/>
      <c r="C83" s="49"/>
    </row>
    <row r="84" spans="1:3" ht="15.75">
      <c r="A84" s="48"/>
      <c r="B84" s="48"/>
      <c r="C84" s="49"/>
    </row>
    <row r="85" spans="1:3" ht="15.75">
      <c r="A85" s="48"/>
      <c r="B85" s="48"/>
      <c r="C85" s="49"/>
    </row>
    <row r="86" spans="1:3" ht="15.75">
      <c r="A86" s="48"/>
      <c r="B86" s="48"/>
      <c r="C86" s="49"/>
    </row>
    <row r="87" spans="1:3" ht="15.75">
      <c r="A87" s="48"/>
      <c r="B87" s="48"/>
      <c r="C87" s="49"/>
    </row>
    <row r="88" spans="1:3" ht="15.75">
      <c r="A88" s="48"/>
      <c r="B88" s="48"/>
      <c r="C88" s="49"/>
    </row>
    <row r="89" spans="1:3" ht="15.75">
      <c r="A89" s="48"/>
      <c r="B89" s="48"/>
      <c r="C89" s="49"/>
    </row>
  </sheetData>
  <mergeCells count="6">
    <mergeCell ref="A41:E41"/>
    <mergeCell ref="A40:E40"/>
    <mergeCell ref="A7:E7"/>
    <mergeCell ref="A8:E8"/>
    <mergeCell ref="A9:E9"/>
    <mergeCell ref="A10:E10"/>
  </mergeCells>
  <printOptions/>
  <pageMargins left="1" right="0.75" top="1" bottom="1" header="0.5" footer="0.5"/>
  <pageSetup orientation="portrait" scale="8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I253"/>
  <sheetViews>
    <sheetView tabSelected="1" view="pageBreakPreview" zoomScale="60" workbookViewId="0" topLeftCell="A125">
      <selection activeCell="L135" sqref="L135"/>
    </sheetView>
  </sheetViews>
  <sheetFormatPr defaultColWidth="9.140625" defaultRowHeight="12.75"/>
  <cols>
    <col min="1" max="1" width="5.7109375" style="52" customWidth="1"/>
    <col min="2" max="2" width="11.57421875" style="52" customWidth="1"/>
    <col min="3" max="3" width="21.28125" style="52" customWidth="1"/>
    <col min="4" max="4" width="9.28125" style="52" customWidth="1"/>
    <col min="5" max="5" width="14.57421875" style="52" customWidth="1"/>
    <col min="6" max="6" width="12.421875" style="52" customWidth="1"/>
    <col min="7" max="7" width="11.57421875" style="52" customWidth="1"/>
    <col min="8" max="8" width="19.8515625" style="52" customWidth="1"/>
    <col min="9" max="9" width="14.421875" style="52" customWidth="1"/>
    <col min="10" max="16384" width="9.140625" style="52" customWidth="1"/>
  </cols>
  <sheetData>
    <row r="3" spans="1:8" ht="12.75">
      <c r="A3" s="39"/>
      <c r="B3" s="39"/>
      <c r="C3" s="39"/>
      <c r="D3" s="39"/>
      <c r="E3" s="39"/>
      <c r="F3" s="39"/>
      <c r="G3" s="39"/>
      <c r="H3" s="39"/>
    </row>
    <row r="4" spans="1:8" ht="12.75">
      <c r="A4" s="54"/>
      <c r="B4" s="54"/>
      <c r="C4" s="54"/>
      <c r="D4" s="54"/>
      <c r="E4" s="54"/>
      <c r="F4" s="54"/>
      <c r="G4" s="54"/>
      <c r="H4" s="54"/>
    </row>
    <row r="5" spans="1:8" ht="12.75">
      <c r="A5" s="54"/>
      <c r="B5" s="54"/>
      <c r="C5" s="54"/>
      <c r="D5" s="54"/>
      <c r="E5" s="54"/>
      <c r="F5" s="54"/>
      <c r="G5" s="54"/>
      <c r="H5" s="54"/>
    </row>
    <row r="6" spans="1:8" ht="12.75">
      <c r="A6" s="54"/>
      <c r="B6" s="54"/>
      <c r="C6" s="54"/>
      <c r="D6" s="54"/>
      <c r="E6" s="54"/>
      <c r="F6" s="54"/>
      <c r="G6" s="54"/>
      <c r="H6" s="54"/>
    </row>
    <row r="7" spans="1:8" ht="13.5" customHeight="1">
      <c r="A7" s="54"/>
      <c r="B7" s="54"/>
      <c r="C7" s="54"/>
      <c r="D7" s="54"/>
      <c r="E7" s="54"/>
      <c r="F7" s="54"/>
      <c r="G7" s="54"/>
      <c r="H7" s="54"/>
    </row>
    <row r="8" spans="1:9" ht="19.5" customHeight="1">
      <c r="A8" s="286" t="s">
        <v>257</v>
      </c>
      <c r="B8" s="286"/>
      <c r="C8" s="286"/>
      <c r="D8" s="286"/>
      <c r="E8" s="286"/>
      <c r="F8" s="286"/>
      <c r="G8" s="286"/>
      <c r="H8" s="286"/>
      <c r="I8" s="286"/>
    </row>
    <row r="9" spans="1:9" ht="13.5" customHeight="1">
      <c r="A9" s="278" t="s">
        <v>0</v>
      </c>
      <c r="B9" s="278"/>
      <c r="C9" s="278"/>
      <c r="D9" s="278"/>
      <c r="E9" s="278"/>
      <c r="F9" s="278"/>
      <c r="G9" s="278"/>
      <c r="H9" s="278"/>
      <c r="I9" s="278"/>
    </row>
    <row r="10" spans="1:9" ht="15.75" customHeight="1">
      <c r="A10" s="287" t="s">
        <v>245</v>
      </c>
      <c r="B10" s="287"/>
      <c r="C10" s="287"/>
      <c r="D10" s="287"/>
      <c r="E10" s="287"/>
      <c r="F10" s="287"/>
      <c r="G10" s="287"/>
      <c r="H10" s="287"/>
      <c r="I10" s="287"/>
    </row>
    <row r="11" spans="1:9" ht="15.75" customHeight="1">
      <c r="A11" s="287" t="s">
        <v>81</v>
      </c>
      <c r="B11" s="287"/>
      <c r="C11" s="287"/>
      <c r="D11" s="287"/>
      <c r="E11" s="287"/>
      <c r="F11" s="287"/>
      <c r="G11" s="287"/>
      <c r="H11" s="287"/>
      <c r="I11" s="287"/>
    </row>
    <row r="12" spans="1:8" ht="13.5" customHeight="1">
      <c r="A12" s="55"/>
      <c r="B12" s="55"/>
      <c r="C12" s="281"/>
      <c r="D12" s="281"/>
      <c r="E12" s="281"/>
      <c r="F12" s="281"/>
      <c r="G12" s="281"/>
      <c r="H12" s="281"/>
    </row>
    <row r="13" spans="1:8" ht="15.75">
      <c r="A13" s="50" t="s">
        <v>1</v>
      </c>
      <c r="B13" s="254" t="s">
        <v>2</v>
      </c>
      <c r="C13" s="255"/>
      <c r="D13" s="255"/>
      <c r="E13" s="255"/>
      <c r="F13" s="255"/>
      <c r="G13" s="255"/>
      <c r="H13" s="255"/>
    </row>
    <row r="14" spans="1:9" ht="69" customHeight="1">
      <c r="A14" s="56"/>
      <c r="B14" s="285" t="s">
        <v>258</v>
      </c>
      <c r="C14" s="285"/>
      <c r="D14" s="285"/>
      <c r="E14" s="285"/>
      <c r="F14" s="285"/>
      <c r="G14" s="285"/>
      <c r="H14" s="285"/>
      <c r="I14" s="285"/>
    </row>
    <row r="15" spans="1:8" ht="15.75" customHeight="1">
      <c r="A15" s="56"/>
      <c r="B15" s="288"/>
      <c r="C15" s="289"/>
      <c r="D15" s="289"/>
      <c r="E15" s="289"/>
      <c r="F15" s="289"/>
      <c r="G15" s="289"/>
      <c r="H15" s="289"/>
    </row>
    <row r="16" spans="1:9" ht="64.5" customHeight="1">
      <c r="A16" s="56"/>
      <c r="B16" s="285" t="s">
        <v>225</v>
      </c>
      <c r="C16" s="285"/>
      <c r="D16" s="285"/>
      <c r="E16" s="285"/>
      <c r="F16" s="285"/>
      <c r="G16" s="285"/>
      <c r="H16" s="285"/>
      <c r="I16" s="285"/>
    </row>
    <row r="17" spans="1:8" ht="15.75">
      <c r="A17" s="50"/>
      <c r="B17" s="57"/>
      <c r="C17" s="58"/>
      <c r="D17" s="58"/>
      <c r="E17" s="58"/>
      <c r="F17" s="58"/>
      <c r="G17" s="58"/>
      <c r="H17" s="58"/>
    </row>
    <row r="18" spans="1:8" ht="20.25" customHeight="1">
      <c r="A18" s="50" t="s">
        <v>3</v>
      </c>
      <c r="B18" s="254" t="s">
        <v>181</v>
      </c>
      <c r="C18" s="254"/>
      <c r="D18" s="254"/>
      <c r="E18" s="254"/>
      <c r="F18" s="58"/>
      <c r="G18" s="58"/>
      <c r="H18" s="58"/>
    </row>
    <row r="19" spans="1:9" ht="52.5" customHeight="1">
      <c r="A19" s="50"/>
      <c r="B19" s="256" t="s">
        <v>250</v>
      </c>
      <c r="C19" s="256"/>
      <c r="D19" s="256"/>
      <c r="E19" s="256"/>
      <c r="F19" s="256"/>
      <c r="G19" s="256"/>
      <c r="H19" s="256"/>
      <c r="I19" s="256"/>
    </row>
    <row r="20" spans="1:8" ht="15.75">
      <c r="A20" s="50"/>
      <c r="B20" s="57"/>
      <c r="C20" s="58"/>
      <c r="D20" s="58"/>
      <c r="E20" s="58"/>
      <c r="F20" s="58"/>
      <c r="G20" s="58"/>
      <c r="H20" s="58"/>
    </row>
    <row r="21" spans="1:8" ht="15.75">
      <c r="A21" s="50"/>
      <c r="B21" s="57"/>
      <c r="C21" s="58"/>
      <c r="D21" s="58"/>
      <c r="E21" s="58"/>
      <c r="F21" s="58"/>
      <c r="G21" s="58"/>
      <c r="H21" s="58"/>
    </row>
    <row r="22" spans="1:8" ht="15.75">
      <c r="A22" s="50" t="s">
        <v>6</v>
      </c>
      <c r="B22" s="254" t="s">
        <v>4</v>
      </c>
      <c r="C22" s="254"/>
      <c r="D22" s="254"/>
      <c r="E22" s="254"/>
      <c r="F22" s="254"/>
      <c r="G22" s="254"/>
      <c r="H22" s="254"/>
    </row>
    <row r="23" spans="1:8" ht="15.75">
      <c r="A23" s="50"/>
      <c r="B23" s="281" t="s">
        <v>5</v>
      </c>
      <c r="C23" s="281"/>
      <c r="D23" s="281"/>
      <c r="E23" s="281"/>
      <c r="F23" s="281"/>
      <c r="G23" s="281"/>
      <c r="H23" s="281"/>
    </row>
    <row r="24" spans="1:8" ht="15.75">
      <c r="A24" s="50"/>
      <c r="B24" s="58"/>
      <c r="C24" s="58"/>
      <c r="D24" s="58"/>
      <c r="E24" s="58"/>
      <c r="F24" s="58"/>
      <c r="G24" s="58"/>
      <c r="H24" s="58"/>
    </row>
    <row r="25" spans="1:8" ht="15.75">
      <c r="A25" s="50"/>
      <c r="B25" s="58"/>
      <c r="C25" s="58"/>
      <c r="D25" s="58"/>
      <c r="E25" s="58"/>
      <c r="F25" s="58"/>
      <c r="G25" s="58"/>
      <c r="H25" s="58"/>
    </row>
    <row r="26" spans="1:8" ht="15.75">
      <c r="A26" s="50" t="s">
        <v>8</v>
      </c>
      <c r="B26" s="254" t="s">
        <v>7</v>
      </c>
      <c r="C26" s="255"/>
      <c r="D26" s="255"/>
      <c r="E26" s="255"/>
      <c r="F26" s="255"/>
      <c r="G26" s="255"/>
      <c r="H26" s="255"/>
    </row>
    <row r="27" spans="1:9" ht="15.75" customHeight="1">
      <c r="A27" s="59"/>
      <c r="B27" s="256" t="s">
        <v>194</v>
      </c>
      <c r="C27" s="256"/>
      <c r="D27" s="256"/>
      <c r="E27" s="256"/>
      <c r="F27" s="256"/>
      <c r="G27" s="256"/>
      <c r="H27" s="256"/>
      <c r="I27" s="256"/>
    </row>
    <row r="28" spans="1:8" ht="15.75">
      <c r="A28" s="50"/>
      <c r="B28" s="57"/>
      <c r="C28" s="58"/>
      <c r="D28" s="58"/>
      <c r="E28" s="58"/>
      <c r="F28" s="58"/>
      <c r="G28" s="58"/>
      <c r="H28" s="58"/>
    </row>
    <row r="29" spans="1:8" ht="15.75">
      <c r="A29" s="50"/>
      <c r="B29" s="57"/>
      <c r="C29" s="58"/>
      <c r="D29" s="58"/>
      <c r="E29" s="58"/>
      <c r="F29" s="58"/>
      <c r="G29" s="58"/>
      <c r="H29" s="58"/>
    </row>
    <row r="30" spans="1:8" ht="15.75">
      <c r="A30" s="50" t="s">
        <v>9</v>
      </c>
      <c r="B30" s="254" t="s">
        <v>182</v>
      </c>
      <c r="C30" s="255"/>
      <c r="D30" s="255"/>
      <c r="E30" s="255"/>
      <c r="F30" s="255"/>
      <c r="G30" s="255"/>
      <c r="H30" s="255"/>
    </row>
    <row r="31" spans="1:8" ht="31.5" customHeight="1">
      <c r="A31" s="59"/>
      <c r="B31" s="256" t="s">
        <v>220</v>
      </c>
      <c r="C31" s="255"/>
      <c r="D31" s="255"/>
      <c r="E31" s="255"/>
      <c r="F31" s="255"/>
      <c r="G31" s="255"/>
      <c r="H31" s="255"/>
    </row>
    <row r="32" spans="1:8" ht="15.75">
      <c r="A32" s="50"/>
      <c r="B32" s="57"/>
      <c r="C32" s="58"/>
      <c r="D32" s="58"/>
      <c r="E32" s="58"/>
      <c r="F32" s="58"/>
      <c r="G32" s="58"/>
      <c r="H32" s="58"/>
    </row>
    <row r="33" spans="1:8" ht="15.75">
      <c r="A33" s="50" t="s">
        <v>12</v>
      </c>
      <c r="B33" s="254" t="s">
        <v>10</v>
      </c>
      <c r="C33" s="255"/>
      <c r="D33" s="255"/>
      <c r="E33" s="255"/>
      <c r="F33" s="255"/>
      <c r="G33" s="255"/>
      <c r="H33" s="255"/>
    </row>
    <row r="34" spans="1:9" ht="33.75" customHeight="1">
      <c r="A34" s="59"/>
      <c r="B34" s="256" t="s">
        <v>11</v>
      </c>
      <c r="C34" s="256"/>
      <c r="D34" s="256"/>
      <c r="E34" s="256"/>
      <c r="F34" s="256"/>
      <c r="G34" s="256"/>
      <c r="H34" s="256"/>
      <c r="I34" s="256"/>
    </row>
    <row r="35" spans="1:8" ht="15.75" customHeight="1">
      <c r="A35" s="59"/>
      <c r="B35" s="53"/>
      <c r="C35" s="71"/>
      <c r="D35" s="71"/>
      <c r="E35" s="71"/>
      <c r="F35" s="71"/>
      <c r="G35" s="71"/>
      <c r="H35" s="71"/>
    </row>
    <row r="36" spans="1:8" ht="15.75">
      <c r="A36" s="50" t="s">
        <v>14</v>
      </c>
      <c r="B36" s="298" t="s">
        <v>13</v>
      </c>
      <c r="C36" s="299"/>
      <c r="D36" s="299"/>
      <c r="E36" s="299"/>
      <c r="F36" s="299"/>
      <c r="G36" s="299"/>
      <c r="H36" s="299"/>
    </row>
    <row r="37" spans="1:9" ht="50.25" customHeight="1">
      <c r="A37" s="50"/>
      <c r="B37" s="258" t="s">
        <v>265</v>
      </c>
      <c r="C37" s="258"/>
      <c r="D37" s="258"/>
      <c r="E37" s="258"/>
      <c r="F37" s="258"/>
      <c r="G37" s="258"/>
      <c r="H37" s="258"/>
      <c r="I37" s="258"/>
    </row>
    <row r="38" spans="1:8" ht="35.25" customHeight="1">
      <c r="A38" s="73"/>
      <c r="B38" s="53"/>
      <c r="C38" s="53"/>
      <c r="D38" s="141" t="s">
        <v>262</v>
      </c>
      <c r="E38" s="142" t="s">
        <v>260</v>
      </c>
      <c r="F38" s="142" t="s">
        <v>261</v>
      </c>
      <c r="G38" s="53"/>
      <c r="H38" s="53"/>
    </row>
    <row r="39" spans="1:8" ht="20.25" customHeight="1">
      <c r="A39" s="50"/>
      <c r="B39" s="74"/>
      <c r="C39" s="75"/>
      <c r="D39" s="143" t="s">
        <v>264</v>
      </c>
      <c r="E39" s="144">
        <v>28500</v>
      </c>
      <c r="F39" s="144">
        <f>E39*2.32</f>
        <v>66120</v>
      </c>
      <c r="G39" s="53"/>
      <c r="H39" s="53"/>
    </row>
    <row r="40" spans="1:8" ht="20.25" customHeight="1">
      <c r="A40" s="50"/>
      <c r="B40" s="74"/>
      <c r="C40" s="75"/>
      <c r="D40" s="145" t="s">
        <v>263</v>
      </c>
      <c r="E40" s="144">
        <f>SUM(E39)</f>
        <v>28500</v>
      </c>
      <c r="F40" s="144">
        <f>SUM(F39)</f>
        <v>66120</v>
      </c>
      <c r="G40" s="53"/>
      <c r="H40" s="53"/>
    </row>
    <row r="41" spans="1:8" ht="20.25" customHeight="1">
      <c r="A41" s="50"/>
      <c r="B41" s="74"/>
      <c r="C41" s="75"/>
      <c r="D41" s="139"/>
      <c r="E41" s="140"/>
      <c r="F41" s="140"/>
      <c r="G41" s="53"/>
      <c r="H41" s="53"/>
    </row>
    <row r="42" spans="1:8" ht="15.75">
      <c r="A42" s="50" t="s">
        <v>15</v>
      </c>
      <c r="B42" s="254" t="s">
        <v>125</v>
      </c>
      <c r="C42" s="300"/>
      <c r="D42" s="300"/>
      <c r="E42" s="300"/>
      <c r="F42" s="300"/>
      <c r="G42" s="300"/>
      <c r="H42" s="300"/>
    </row>
    <row r="43" spans="1:9" ht="35.25" customHeight="1">
      <c r="A43" s="50"/>
      <c r="B43" s="256" t="s">
        <v>267</v>
      </c>
      <c r="C43" s="256"/>
      <c r="D43" s="256"/>
      <c r="E43" s="256"/>
      <c r="F43" s="256"/>
      <c r="G43" s="256"/>
      <c r="H43" s="256"/>
      <c r="I43" s="256"/>
    </row>
    <row r="44" spans="1:9" ht="15.75">
      <c r="A44" s="50"/>
      <c r="B44" s="58"/>
      <c r="C44" s="58"/>
      <c r="D44" s="58"/>
      <c r="E44" s="58"/>
      <c r="F44" s="58"/>
      <c r="G44" s="58"/>
      <c r="H44" s="58"/>
      <c r="I44" s="58"/>
    </row>
    <row r="45" spans="1:9" ht="33.75" customHeight="1">
      <c r="A45" s="50"/>
      <c r="B45" s="256" t="s">
        <v>266</v>
      </c>
      <c r="C45" s="256"/>
      <c r="D45" s="256"/>
      <c r="E45" s="256"/>
      <c r="F45" s="256"/>
      <c r="G45" s="256"/>
      <c r="H45" s="256"/>
      <c r="I45" s="256"/>
    </row>
    <row r="46" spans="1:8" ht="16.5" customHeight="1">
      <c r="A46" s="50"/>
      <c r="B46" s="53"/>
      <c r="C46" s="53"/>
      <c r="D46" s="53"/>
      <c r="E46" s="53"/>
      <c r="F46" s="53"/>
      <c r="G46" s="53"/>
      <c r="H46" s="53"/>
    </row>
    <row r="47" spans="1:8" ht="15.75">
      <c r="A47" s="50" t="s">
        <v>19</v>
      </c>
      <c r="B47" s="254" t="s">
        <v>16</v>
      </c>
      <c r="C47" s="255"/>
      <c r="D47" s="255"/>
      <c r="E47" s="255"/>
      <c r="F47" s="255"/>
      <c r="G47" s="255"/>
      <c r="H47" s="255"/>
    </row>
    <row r="48" spans="1:9" ht="33" customHeight="1">
      <c r="A48" s="50"/>
      <c r="B48" s="256" t="s">
        <v>128</v>
      </c>
      <c r="C48" s="256"/>
      <c r="D48" s="256"/>
      <c r="E48" s="256"/>
      <c r="F48" s="256"/>
      <c r="G48" s="256"/>
      <c r="H48" s="256"/>
      <c r="I48" s="256"/>
    </row>
    <row r="49" ht="12.75">
      <c r="A49" s="60"/>
    </row>
    <row r="50" ht="12.75">
      <c r="A50" s="60"/>
    </row>
    <row r="51" spans="1:8" ht="15.75">
      <c r="A51" s="50" t="s">
        <v>20</v>
      </c>
      <c r="B51" s="254" t="s">
        <v>60</v>
      </c>
      <c r="C51" s="254"/>
      <c r="D51" s="254"/>
      <c r="E51" s="254"/>
      <c r="F51" s="254"/>
      <c r="G51" s="254"/>
      <c r="H51" s="254"/>
    </row>
    <row r="52" spans="2:9" ht="37.5" customHeight="1">
      <c r="B52" s="256" t="s">
        <v>173</v>
      </c>
      <c r="C52" s="256"/>
      <c r="D52" s="256"/>
      <c r="E52" s="256"/>
      <c r="F52" s="256"/>
      <c r="G52" s="256"/>
      <c r="H52" s="256"/>
      <c r="I52" s="256"/>
    </row>
    <row r="53" ht="12.75">
      <c r="A53" s="60"/>
    </row>
    <row r="54" spans="1:8" ht="12.75" customHeight="1">
      <c r="A54" s="50"/>
      <c r="B54" s="57"/>
      <c r="C54" s="58"/>
      <c r="D54" s="58"/>
      <c r="E54" s="58"/>
      <c r="F54" s="58"/>
      <c r="G54" s="58"/>
      <c r="H54" s="58"/>
    </row>
    <row r="55" spans="1:8" ht="15.75">
      <c r="A55" s="50" t="s">
        <v>21</v>
      </c>
      <c r="B55" s="254" t="s">
        <v>183</v>
      </c>
      <c r="C55" s="254"/>
      <c r="D55" s="254"/>
      <c r="E55" s="254"/>
      <c r="F55" s="254"/>
      <c r="G55" s="254"/>
      <c r="H55" s="254"/>
    </row>
    <row r="56" spans="1:9" ht="49.5" customHeight="1">
      <c r="A56" s="50"/>
      <c r="B56" s="256" t="s">
        <v>252</v>
      </c>
      <c r="C56" s="256"/>
      <c r="D56" s="256"/>
      <c r="E56" s="256"/>
      <c r="F56" s="256"/>
      <c r="G56" s="256"/>
      <c r="H56" s="256"/>
      <c r="I56" s="256"/>
    </row>
    <row r="57" spans="1:8" ht="9.75" customHeight="1">
      <c r="A57" s="50"/>
      <c r="B57" s="53"/>
      <c r="C57" s="53"/>
      <c r="D57" s="53"/>
      <c r="E57" s="53"/>
      <c r="F57" s="53"/>
      <c r="G57" s="53"/>
      <c r="H57" s="53"/>
    </row>
    <row r="58" spans="1:8" ht="15.75">
      <c r="A58" s="50" t="s">
        <v>22</v>
      </c>
      <c r="B58" s="254" t="s">
        <v>105</v>
      </c>
      <c r="C58" s="254"/>
      <c r="D58" s="254"/>
      <c r="E58" s="254"/>
      <c r="F58" s="254"/>
      <c r="G58" s="254"/>
      <c r="H58" s="254"/>
    </row>
    <row r="59" spans="1:8" ht="24.75" customHeight="1">
      <c r="A59" s="50"/>
      <c r="B59" s="312" t="s">
        <v>174</v>
      </c>
      <c r="C59" s="312"/>
      <c r="D59" s="312"/>
      <c r="E59" s="312"/>
      <c r="F59" s="312"/>
      <c r="G59" s="312"/>
      <c r="H59" s="312"/>
    </row>
    <row r="60" spans="1:8" ht="15.75">
      <c r="A60" s="50"/>
      <c r="B60" s="58"/>
      <c r="C60" s="58"/>
      <c r="D60" s="58"/>
      <c r="E60" s="58"/>
      <c r="F60" s="58"/>
      <c r="G60" s="58"/>
      <c r="H60" s="58"/>
    </row>
    <row r="61" spans="1:8" ht="15.75">
      <c r="A61" s="50" t="s">
        <v>110</v>
      </c>
      <c r="B61" s="292" t="s">
        <v>23</v>
      </c>
      <c r="C61" s="255"/>
      <c r="D61" s="65"/>
      <c r="E61" s="67"/>
      <c r="F61" s="67"/>
      <c r="G61" s="65"/>
      <c r="H61" s="85"/>
    </row>
    <row r="62" spans="1:9" ht="32.25" customHeight="1">
      <c r="A62" s="50"/>
      <c r="B62" s="256" t="s">
        <v>253</v>
      </c>
      <c r="C62" s="256"/>
      <c r="D62" s="256"/>
      <c r="E62" s="256"/>
      <c r="F62" s="256"/>
      <c r="G62" s="256"/>
      <c r="H62" s="256"/>
      <c r="I62" s="256"/>
    </row>
    <row r="63" spans="1:8" ht="15.75">
      <c r="A63" s="50"/>
      <c r="B63" s="58"/>
      <c r="C63" s="58"/>
      <c r="D63" s="58"/>
      <c r="E63" s="58"/>
      <c r="G63" s="86" t="s">
        <v>104</v>
      </c>
      <c r="H63" s="58"/>
    </row>
    <row r="64" spans="1:8" ht="9.75" customHeight="1">
      <c r="A64" s="50"/>
      <c r="B64" s="58"/>
      <c r="C64" s="58"/>
      <c r="D64" s="58"/>
      <c r="E64" s="58"/>
      <c r="G64" s="86"/>
      <c r="H64" s="58"/>
    </row>
    <row r="65" spans="1:8" ht="16.5" customHeight="1" thickBot="1">
      <c r="A65" s="50"/>
      <c r="B65" s="256" t="s">
        <v>114</v>
      </c>
      <c r="C65" s="256"/>
      <c r="D65" s="256"/>
      <c r="E65" s="256"/>
      <c r="F65" s="256"/>
      <c r="G65" s="87">
        <f>17680+5000+0</f>
        <v>22680</v>
      </c>
      <c r="H65" s="58"/>
    </row>
    <row r="66" spans="1:8" ht="11.25" customHeight="1" thickTop="1">
      <c r="A66" s="50"/>
      <c r="B66" s="58"/>
      <c r="C66" s="58"/>
      <c r="D66" s="58"/>
      <c r="E66" s="58"/>
      <c r="F66" s="58"/>
      <c r="G66" s="61"/>
      <c r="H66" s="58"/>
    </row>
    <row r="67" spans="1:8" ht="16.5" customHeight="1">
      <c r="A67" s="50" t="s">
        <v>184</v>
      </c>
      <c r="B67" s="254" t="s">
        <v>111</v>
      </c>
      <c r="C67" s="254"/>
      <c r="D67" s="254"/>
      <c r="E67" s="58"/>
      <c r="F67" s="58"/>
      <c r="G67" s="61"/>
      <c r="H67" s="58"/>
    </row>
    <row r="68" spans="1:8" ht="16.5" customHeight="1">
      <c r="A68" s="50"/>
      <c r="B68" s="256" t="s">
        <v>246</v>
      </c>
      <c r="C68" s="256"/>
      <c r="D68" s="256"/>
      <c r="E68" s="256"/>
      <c r="F68" s="256"/>
      <c r="G68" s="256"/>
      <c r="H68" s="256"/>
    </row>
    <row r="69" spans="1:8" ht="9.75" customHeight="1">
      <c r="A69" s="50"/>
      <c r="B69" s="58"/>
      <c r="C69" s="58"/>
      <c r="D69" s="58"/>
      <c r="E69" s="58"/>
      <c r="F69" s="58"/>
      <c r="G69" s="61"/>
      <c r="H69" s="58"/>
    </row>
    <row r="70" spans="1:8" ht="16.5" customHeight="1">
      <c r="A70" s="50"/>
      <c r="B70" s="58"/>
      <c r="C70" s="58"/>
      <c r="D70" s="58"/>
      <c r="E70" s="58"/>
      <c r="F70" s="58"/>
      <c r="G70" s="98" t="s">
        <v>113</v>
      </c>
      <c r="H70" s="58"/>
    </row>
    <row r="71" spans="1:8" ht="48" customHeight="1">
      <c r="A71" s="56" t="s">
        <v>83</v>
      </c>
      <c r="B71" s="256" t="s">
        <v>269</v>
      </c>
      <c r="C71" s="256"/>
      <c r="D71" s="256"/>
      <c r="E71" s="256"/>
      <c r="F71" s="58"/>
      <c r="G71" s="61"/>
      <c r="H71" s="58"/>
    </row>
    <row r="72" spans="1:8" ht="16.5" customHeight="1" thickBot="1">
      <c r="A72" s="50"/>
      <c r="B72" s="58"/>
      <c r="C72" s="62" t="s">
        <v>112</v>
      </c>
      <c r="D72" s="58"/>
      <c r="E72" s="58"/>
      <c r="F72" s="58"/>
      <c r="G72" s="99">
        <v>1780</v>
      </c>
      <c r="H72" s="58"/>
    </row>
    <row r="73" spans="1:8" ht="16.5" customHeight="1" thickTop="1">
      <c r="A73" s="50"/>
      <c r="B73" s="58"/>
      <c r="C73" s="62"/>
      <c r="D73" s="58"/>
      <c r="E73" s="58"/>
      <c r="F73" s="58"/>
      <c r="G73" s="63"/>
      <c r="H73" s="58"/>
    </row>
    <row r="74" spans="1:8" ht="61.5" customHeight="1">
      <c r="A74" s="56" t="s">
        <v>84</v>
      </c>
      <c r="B74" s="256" t="s">
        <v>222</v>
      </c>
      <c r="C74" s="256"/>
      <c r="D74" s="256"/>
      <c r="E74" s="256"/>
      <c r="F74" s="58"/>
      <c r="G74" s="100"/>
      <c r="H74" s="58"/>
    </row>
    <row r="75" spans="1:8" ht="16.5" customHeight="1" thickBot="1">
      <c r="A75" s="50"/>
      <c r="B75" s="58"/>
      <c r="C75" s="62" t="s">
        <v>175</v>
      </c>
      <c r="D75" s="58"/>
      <c r="E75" s="58"/>
      <c r="F75" s="58"/>
      <c r="G75" s="99">
        <v>214</v>
      </c>
      <c r="H75" s="58"/>
    </row>
    <row r="76" spans="1:8" ht="16.5" customHeight="1" thickTop="1">
      <c r="A76" s="50"/>
      <c r="B76" s="58"/>
      <c r="C76" s="62"/>
      <c r="D76" s="58"/>
      <c r="E76" s="58"/>
      <c r="F76" s="58"/>
      <c r="G76" s="63"/>
      <c r="H76" s="58"/>
    </row>
    <row r="77" spans="1:8" ht="56.25" customHeight="1">
      <c r="A77" s="56" t="s">
        <v>218</v>
      </c>
      <c r="B77" s="256" t="s">
        <v>223</v>
      </c>
      <c r="C77" s="256"/>
      <c r="D77" s="256"/>
      <c r="E77" s="256"/>
      <c r="F77" s="58"/>
      <c r="G77" s="100"/>
      <c r="H77" s="58"/>
    </row>
    <row r="78" spans="1:8" ht="16.5" customHeight="1" thickBot="1">
      <c r="A78" s="50"/>
      <c r="B78" s="58"/>
      <c r="C78" s="62" t="s">
        <v>112</v>
      </c>
      <c r="D78" s="58"/>
      <c r="E78" s="58"/>
      <c r="F78" s="58"/>
      <c r="G78" s="99">
        <v>356</v>
      </c>
      <c r="H78" s="58"/>
    </row>
    <row r="79" spans="1:8" ht="16.5" customHeight="1" thickTop="1">
      <c r="A79" s="50"/>
      <c r="B79" s="58"/>
      <c r="C79" s="62"/>
      <c r="D79" s="58"/>
      <c r="E79" s="58"/>
      <c r="F79" s="58"/>
      <c r="G79" s="63"/>
      <c r="H79" s="58"/>
    </row>
    <row r="80" spans="1:8" ht="57.75" customHeight="1">
      <c r="A80" s="56" t="s">
        <v>221</v>
      </c>
      <c r="B80" s="256" t="s">
        <v>224</v>
      </c>
      <c r="C80" s="256"/>
      <c r="D80" s="256"/>
      <c r="E80" s="256"/>
      <c r="F80" s="58"/>
      <c r="G80" s="100"/>
      <c r="H80" s="58"/>
    </row>
    <row r="81" spans="1:8" ht="16.5" customHeight="1" thickBot="1">
      <c r="A81" s="50"/>
      <c r="B81" s="58"/>
      <c r="C81" s="62" t="s">
        <v>175</v>
      </c>
      <c r="D81" s="58"/>
      <c r="E81" s="58"/>
      <c r="F81" s="58"/>
      <c r="G81" s="99">
        <v>1330</v>
      </c>
      <c r="H81" s="58"/>
    </row>
    <row r="82" spans="1:8" ht="16.5" customHeight="1" thickTop="1">
      <c r="A82" s="50"/>
      <c r="B82" s="58"/>
      <c r="C82" s="62"/>
      <c r="D82" s="58"/>
      <c r="E82" s="58"/>
      <c r="F82" s="58"/>
      <c r="G82" s="63"/>
      <c r="H82" s="58"/>
    </row>
    <row r="83" spans="1:8" ht="18">
      <c r="A83" s="76" t="s">
        <v>196</v>
      </c>
      <c r="B83" s="77"/>
      <c r="C83" s="77"/>
      <c r="D83" s="77"/>
      <c r="E83" s="77"/>
      <c r="F83" s="77"/>
      <c r="G83" s="77"/>
      <c r="H83" s="77"/>
    </row>
    <row r="84" spans="1:8" ht="15.75">
      <c r="A84" s="60"/>
      <c r="B84" s="58"/>
      <c r="C84" s="58"/>
      <c r="D84" s="58"/>
      <c r="E84" s="58"/>
      <c r="F84" s="58"/>
      <c r="G84" s="58"/>
      <c r="H84" s="58"/>
    </row>
    <row r="85" spans="1:8" ht="15.75">
      <c r="A85" s="50" t="s">
        <v>25</v>
      </c>
      <c r="B85" s="292" t="s">
        <v>26</v>
      </c>
      <c r="C85" s="292"/>
      <c r="D85" s="292"/>
      <c r="E85" s="292"/>
      <c r="F85" s="292"/>
      <c r="G85" s="292"/>
      <c r="H85" s="292"/>
    </row>
    <row r="86" spans="1:9" ht="69.75" customHeight="1">
      <c r="A86" s="50"/>
      <c r="B86" s="258" t="s">
        <v>254</v>
      </c>
      <c r="C86" s="258"/>
      <c r="D86" s="258"/>
      <c r="E86" s="258"/>
      <c r="F86" s="258"/>
      <c r="G86" s="258"/>
      <c r="H86" s="258"/>
      <c r="I86" s="258"/>
    </row>
    <row r="87" ht="15.75">
      <c r="A87" s="50"/>
    </row>
    <row r="88" spans="1:8" ht="15.75">
      <c r="A88" s="50" t="s">
        <v>27</v>
      </c>
      <c r="B88" s="307" t="s">
        <v>28</v>
      </c>
      <c r="C88" s="307"/>
      <c r="D88" s="307"/>
      <c r="E88" s="307"/>
      <c r="F88" s="307"/>
      <c r="G88" s="307"/>
      <c r="H88" s="307"/>
    </row>
    <row r="89" spans="2:8" ht="15.75">
      <c r="B89" s="91"/>
      <c r="C89" s="301"/>
      <c r="D89" s="302"/>
      <c r="E89" s="101" t="s">
        <v>247</v>
      </c>
      <c r="F89" s="101" t="s">
        <v>226</v>
      </c>
      <c r="G89" s="303" t="s">
        <v>29</v>
      </c>
      <c r="H89" s="304"/>
    </row>
    <row r="90" spans="1:8" ht="15.75">
      <c r="A90" s="92"/>
      <c r="B90" s="93"/>
      <c r="C90" s="308"/>
      <c r="D90" s="309"/>
      <c r="E90" s="102" t="s">
        <v>248</v>
      </c>
      <c r="F90" s="102" t="s">
        <v>227</v>
      </c>
      <c r="G90" s="305"/>
      <c r="H90" s="306"/>
    </row>
    <row r="91" spans="1:8" ht="15.75">
      <c r="A91" s="92"/>
      <c r="B91" s="94"/>
      <c r="C91" s="310"/>
      <c r="D91" s="311"/>
      <c r="E91" s="103" t="s">
        <v>24</v>
      </c>
      <c r="F91" s="103" t="s">
        <v>24</v>
      </c>
      <c r="G91" s="104" t="s">
        <v>24</v>
      </c>
      <c r="H91" s="105" t="s">
        <v>30</v>
      </c>
    </row>
    <row r="92" spans="1:8" ht="15.75">
      <c r="A92" s="92"/>
      <c r="B92" s="95"/>
      <c r="C92" s="290" t="s">
        <v>17</v>
      </c>
      <c r="D92" s="291"/>
      <c r="E92" s="106">
        <f>PL!B18</f>
        <v>27678</v>
      </c>
      <c r="F92" s="107">
        <v>27699</v>
      </c>
      <c r="G92" s="108">
        <f>+E92-F92</f>
        <v>-21</v>
      </c>
      <c r="H92" s="109">
        <f>+G92/F92*100</f>
        <v>-0.0758150113722517</v>
      </c>
    </row>
    <row r="93" spans="1:8" ht="15.75">
      <c r="A93" s="56"/>
      <c r="B93" s="95"/>
      <c r="C93" s="290" t="s">
        <v>82</v>
      </c>
      <c r="D93" s="291"/>
      <c r="E93" s="107">
        <f>PL!B29</f>
        <v>9823</v>
      </c>
      <c r="F93" s="107">
        <v>10468</v>
      </c>
      <c r="G93" s="108">
        <f>+E93-F93</f>
        <v>-645</v>
      </c>
      <c r="H93" s="109">
        <f>+G93/F93*100</f>
        <v>-6.161635460450898</v>
      </c>
    </row>
    <row r="94" spans="1:8" ht="19.5" customHeight="1">
      <c r="A94" s="56"/>
      <c r="B94" s="95"/>
      <c r="C94" s="290" t="s">
        <v>137</v>
      </c>
      <c r="D94" s="291"/>
      <c r="E94" s="107">
        <f>PL!B31</f>
        <v>7548</v>
      </c>
      <c r="F94" s="107">
        <v>7559</v>
      </c>
      <c r="G94" s="108">
        <f>+E94-F94</f>
        <v>-11</v>
      </c>
      <c r="H94" s="109">
        <f>+G94/F94*100</f>
        <v>-0.14552189443048022</v>
      </c>
    </row>
    <row r="95" spans="1:9" ht="66.75" customHeight="1">
      <c r="A95" s="56"/>
      <c r="B95" s="295" t="s">
        <v>259</v>
      </c>
      <c r="C95" s="295"/>
      <c r="D95" s="295"/>
      <c r="E95" s="295"/>
      <c r="F95" s="295"/>
      <c r="G95" s="295"/>
      <c r="H95" s="295"/>
      <c r="I95" s="295"/>
    </row>
    <row r="96" spans="1:8" ht="15.75" customHeight="1">
      <c r="A96" s="56"/>
      <c r="B96" s="72"/>
      <c r="C96" s="78"/>
      <c r="D96" s="78"/>
      <c r="E96" s="78"/>
      <c r="F96" s="78"/>
      <c r="G96" s="78"/>
      <c r="H96" s="78"/>
    </row>
    <row r="97" spans="1:8" ht="15.75">
      <c r="A97" s="50" t="s">
        <v>31</v>
      </c>
      <c r="B97" s="254" t="s">
        <v>189</v>
      </c>
      <c r="C97" s="254"/>
      <c r="D97" s="254"/>
      <c r="E97" s="254"/>
      <c r="F97" s="254"/>
      <c r="G97" s="254"/>
      <c r="H97" s="254"/>
    </row>
    <row r="98" spans="2:8" ht="32.25" customHeight="1">
      <c r="B98" s="281" t="s">
        <v>169</v>
      </c>
      <c r="C98" s="281"/>
      <c r="D98" s="281"/>
      <c r="E98" s="281"/>
      <c r="F98" s="281"/>
      <c r="G98" s="281"/>
      <c r="H98" s="281"/>
    </row>
    <row r="99" spans="1:8" ht="15.75">
      <c r="A99" s="50"/>
      <c r="B99" s="51"/>
      <c r="C99" s="58"/>
      <c r="D99" s="58"/>
      <c r="E99" s="58"/>
      <c r="F99" s="58"/>
      <c r="G99" s="58"/>
      <c r="H99" s="58"/>
    </row>
    <row r="100" spans="1:8" ht="15.75">
      <c r="A100" s="50"/>
      <c r="B100" s="51"/>
      <c r="C100" s="58"/>
      <c r="D100" s="58"/>
      <c r="E100" s="58"/>
      <c r="F100" s="58"/>
      <c r="G100" s="58"/>
      <c r="H100" s="58"/>
    </row>
    <row r="101" spans="1:8" ht="15.75">
      <c r="A101" s="50" t="s">
        <v>32</v>
      </c>
      <c r="B101" s="254" t="s">
        <v>116</v>
      </c>
      <c r="C101" s="254"/>
      <c r="D101" s="254"/>
      <c r="E101" s="254"/>
      <c r="F101" s="254"/>
      <c r="G101" s="254"/>
      <c r="H101" s="254"/>
    </row>
    <row r="102" spans="2:8" ht="20.25" customHeight="1">
      <c r="B102" s="282" t="s">
        <v>124</v>
      </c>
      <c r="C102" s="282"/>
      <c r="D102" s="282"/>
      <c r="E102" s="282"/>
      <c r="F102" s="282"/>
      <c r="G102" s="282"/>
      <c r="H102" s="282"/>
    </row>
    <row r="103" spans="1:8" ht="20.25" customHeight="1">
      <c r="A103" s="50"/>
      <c r="B103" s="79"/>
      <c r="C103" s="79"/>
      <c r="D103" s="79"/>
      <c r="E103" s="79"/>
      <c r="F103" s="79"/>
      <c r="G103" s="79"/>
      <c r="H103" s="79"/>
    </row>
    <row r="104" spans="2:8" ht="15.75">
      <c r="B104" s="58"/>
      <c r="C104" s="58"/>
      <c r="D104" s="58"/>
      <c r="E104" s="58"/>
      <c r="F104" s="58"/>
      <c r="G104" s="58"/>
      <c r="H104" s="58"/>
    </row>
    <row r="105" spans="1:8" s="64" customFormat="1" ht="15.75">
      <c r="A105" s="96" t="s">
        <v>33</v>
      </c>
      <c r="B105" s="283" t="s">
        <v>34</v>
      </c>
      <c r="C105" s="253"/>
      <c r="D105" s="253"/>
      <c r="E105" s="253"/>
      <c r="F105" s="253"/>
      <c r="G105" s="253"/>
      <c r="H105" s="253"/>
    </row>
    <row r="106" spans="2:7" s="64" customFormat="1" ht="31.5">
      <c r="B106" s="110" t="s">
        <v>35</v>
      </c>
      <c r="C106" s="111"/>
      <c r="D106" s="111"/>
      <c r="E106" s="112" t="s">
        <v>36</v>
      </c>
      <c r="G106" s="96" t="s">
        <v>36</v>
      </c>
    </row>
    <row r="107" spans="1:7" s="64" customFormat="1" ht="15.75">
      <c r="A107" s="97"/>
      <c r="B107" s="279"/>
      <c r="C107" s="280"/>
      <c r="D107" s="280"/>
      <c r="E107" s="112" t="s">
        <v>37</v>
      </c>
      <c r="G107" s="96" t="s">
        <v>38</v>
      </c>
    </row>
    <row r="108" spans="1:7" s="64" customFormat="1" ht="15.75">
      <c r="A108" s="97"/>
      <c r="B108" s="113"/>
      <c r="C108" s="113"/>
      <c r="D108" s="113"/>
      <c r="E108" s="114" t="s">
        <v>249</v>
      </c>
      <c r="G108" s="114" t="s">
        <v>249</v>
      </c>
    </row>
    <row r="109" spans="1:7" s="64" customFormat="1" ht="15.75">
      <c r="A109" s="97"/>
      <c r="B109" s="115"/>
      <c r="C109" s="111"/>
      <c r="D109" s="111"/>
      <c r="E109" s="112" t="s">
        <v>24</v>
      </c>
      <c r="G109" s="112" t="s">
        <v>24</v>
      </c>
    </row>
    <row r="110" spans="1:7" s="64" customFormat="1" ht="15.75">
      <c r="A110" s="97"/>
      <c r="B110" s="115"/>
      <c r="C110" s="111"/>
      <c r="D110" s="111"/>
      <c r="E110" s="112"/>
      <c r="G110" s="112"/>
    </row>
    <row r="111" spans="1:8" s="64" customFormat="1" ht="18" customHeight="1">
      <c r="A111" s="97"/>
      <c r="B111" s="279" t="s">
        <v>176</v>
      </c>
      <c r="C111" s="279"/>
      <c r="D111" s="279"/>
      <c r="E111" s="116">
        <f>2620-400</f>
        <v>2220</v>
      </c>
      <c r="F111" s="117"/>
      <c r="G111" s="116">
        <f>7972-400</f>
        <v>7572</v>
      </c>
      <c r="H111" s="118"/>
    </row>
    <row r="112" spans="1:8" s="64" customFormat="1" ht="18" customHeight="1">
      <c r="A112" s="97"/>
      <c r="B112" s="279" t="s">
        <v>177</v>
      </c>
      <c r="C112" s="279"/>
      <c r="D112" s="111"/>
      <c r="E112" s="116">
        <v>55</v>
      </c>
      <c r="F112" s="117"/>
      <c r="G112" s="116">
        <v>545</v>
      </c>
      <c r="H112" s="118"/>
    </row>
    <row r="113" spans="1:8" s="64" customFormat="1" ht="17.25" customHeight="1">
      <c r="A113" s="97"/>
      <c r="B113" s="279"/>
      <c r="C113" s="279"/>
      <c r="D113" s="111"/>
      <c r="E113" s="116"/>
      <c r="F113" s="117"/>
      <c r="G113" s="116"/>
      <c r="H113" s="118"/>
    </row>
    <row r="114" spans="1:8" s="64" customFormat="1" ht="15.75">
      <c r="A114" s="97"/>
      <c r="B114" s="294"/>
      <c r="C114" s="294"/>
      <c r="D114" s="294"/>
      <c r="E114" s="119">
        <f>SUM(E111:E112)</f>
        <v>2275</v>
      </c>
      <c r="F114" s="117"/>
      <c r="G114" s="119">
        <f>SUM(G111:G112)</f>
        <v>8117</v>
      </c>
      <c r="H114" s="118"/>
    </row>
    <row r="115" spans="1:8" s="64" customFormat="1" ht="32.25" customHeight="1">
      <c r="A115" s="97"/>
      <c r="B115" s="251" t="s">
        <v>268</v>
      </c>
      <c r="C115" s="253"/>
      <c r="D115" s="253"/>
      <c r="E115" s="253"/>
      <c r="F115" s="253"/>
      <c r="G115" s="253"/>
      <c r="H115" s="253"/>
    </row>
    <row r="116" spans="1:8" s="64" customFormat="1" ht="16.5" customHeight="1">
      <c r="A116" s="97"/>
      <c r="B116" s="68"/>
      <c r="C116" s="69"/>
      <c r="D116" s="69"/>
      <c r="E116" s="69"/>
      <c r="F116" s="69"/>
      <c r="G116" s="69"/>
      <c r="H116" s="69"/>
    </row>
    <row r="117" ht="15.75">
      <c r="A117" s="50"/>
    </row>
    <row r="118" spans="1:8" ht="15.75">
      <c r="A118" s="50" t="s">
        <v>39</v>
      </c>
      <c r="B118" s="254" t="s">
        <v>185</v>
      </c>
      <c r="C118" s="255"/>
      <c r="D118" s="255"/>
      <c r="E118" s="255"/>
      <c r="F118" s="255"/>
      <c r="G118" s="255"/>
      <c r="H118" s="255"/>
    </row>
    <row r="119" spans="1:9" ht="21" customHeight="1">
      <c r="A119" s="50"/>
      <c r="B119" s="256" t="s">
        <v>230</v>
      </c>
      <c r="C119" s="256"/>
      <c r="D119" s="256"/>
      <c r="E119" s="256"/>
      <c r="F119" s="256"/>
      <c r="G119" s="256"/>
      <c r="H119" s="256"/>
      <c r="I119" s="256"/>
    </row>
    <row r="120" spans="1:8" ht="15.75">
      <c r="A120" s="50"/>
      <c r="B120" s="58"/>
      <c r="C120" s="256"/>
      <c r="D120" s="256"/>
      <c r="E120" s="256"/>
      <c r="F120" s="256"/>
      <c r="G120" s="256"/>
      <c r="H120" s="256"/>
    </row>
    <row r="121" spans="1:8" ht="15.75">
      <c r="A121" s="50"/>
      <c r="B121" s="58"/>
      <c r="C121" s="70"/>
      <c r="D121" s="88"/>
      <c r="E121" s="88"/>
      <c r="F121" s="88"/>
      <c r="G121" s="88"/>
      <c r="H121" s="88"/>
    </row>
    <row r="122" spans="1:8" ht="15.75">
      <c r="A122" s="50" t="s">
        <v>40</v>
      </c>
      <c r="B122" s="254" t="s">
        <v>186</v>
      </c>
      <c r="C122" s="255"/>
      <c r="D122" s="255"/>
      <c r="E122" s="255"/>
      <c r="F122" s="255"/>
      <c r="G122" s="255"/>
      <c r="H122" s="255"/>
    </row>
    <row r="123" spans="2:8" ht="21" customHeight="1">
      <c r="B123" s="281" t="s">
        <v>170</v>
      </c>
      <c r="C123" s="252"/>
      <c r="D123" s="252"/>
      <c r="E123" s="252"/>
      <c r="F123" s="252"/>
      <c r="G123" s="252"/>
      <c r="H123" s="252"/>
    </row>
    <row r="124" spans="2:8" ht="21" customHeight="1">
      <c r="B124" s="53"/>
      <c r="C124" s="71"/>
      <c r="D124" s="71"/>
      <c r="E124" s="71"/>
      <c r="F124" s="71"/>
      <c r="G124" s="71"/>
      <c r="H124" s="71"/>
    </row>
    <row r="125" spans="1:8" ht="15.75">
      <c r="A125" s="50"/>
      <c r="B125" s="58"/>
      <c r="C125" s="58"/>
      <c r="D125" s="58"/>
      <c r="E125" s="58"/>
      <c r="F125" s="58"/>
      <c r="G125" s="58"/>
      <c r="H125" s="58"/>
    </row>
    <row r="126" spans="1:9" ht="15.75">
      <c r="A126" s="50" t="s">
        <v>41</v>
      </c>
      <c r="B126" s="254" t="s">
        <v>127</v>
      </c>
      <c r="C126" s="254"/>
      <c r="D126" s="254"/>
      <c r="E126" s="254"/>
      <c r="F126" s="254"/>
      <c r="G126" s="254"/>
      <c r="H126" s="254"/>
      <c r="I126" s="254"/>
    </row>
    <row r="127" spans="2:8" ht="17.25" customHeight="1">
      <c r="B127" s="256" t="s">
        <v>171</v>
      </c>
      <c r="C127" s="256"/>
      <c r="D127" s="256"/>
      <c r="E127" s="256"/>
      <c r="F127" s="256"/>
      <c r="G127" s="256"/>
      <c r="H127" s="256"/>
    </row>
    <row r="128" spans="2:8" ht="17.25" customHeight="1">
      <c r="B128" s="58"/>
      <c r="C128" s="58"/>
      <c r="D128" s="58"/>
      <c r="E128" s="58"/>
      <c r="F128" s="58"/>
      <c r="G128" s="58"/>
      <c r="H128" s="58"/>
    </row>
    <row r="129" spans="1:8" ht="15.75">
      <c r="A129" s="50" t="s">
        <v>42</v>
      </c>
      <c r="B129" s="254" t="s">
        <v>43</v>
      </c>
      <c r="C129" s="254"/>
      <c r="D129" s="254"/>
      <c r="E129" s="254"/>
      <c r="F129" s="254"/>
      <c r="G129" s="254"/>
      <c r="H129" s="254"/>
    </row>
    <row r="130" spans="2:8" ht="15.75">
      <c r="B130" s="281" t="s">
        <v>172</v>
      </c>
      <c r="C130" s="281"/>
      <c r="D130" s="281"/>
      <c r="E130" s="281"/>
      <c r="F130" s="281"/>
      <c r="G130" s="281"/>
      <c r="H130" s="281"/>
    </row>
    <row r="131" spans="1:8" ht="15.75">
      <c r="A131" s="50"/>
      <c r="B131" s="57"/>
      <c r="C131" s="65"/>
      <c r="D131" s="65"/>
      <c r="E131" s="66"/>
      <c r="F131" s="67"/>
      <c r="G131" s="67"/>
      <c r="H131" s="67"/>
    </row>
    <row r="132" spans="1:8" ht="15.75">
      <c r="A132" s="50"/>
      <c r="B132" s="57"/>
      <c r="C132" s="65"/>
      <c r="D132" s="65"/>
      <c r="E132" s="66"/>
      <c r="F132" s="67"/>
      <c r="G132" s="67"/>
      <c r="H132" s="67"/>
    </row>
    <row r="133" spans="1:8" ht="15.75">
      <c r="A133" s="50" t="s">
        <v>44</v>
      </c>
      <c r="B133" s="254" t="s">
        <v>45</v>
      </c>
      <c r="C133" s="254"/>
      <c r="D133" s="254"/>
      <c r="E133" s="254"/>
      <c r="F133" s="254"/>
      <c r="G133" s="254"/>
      <c r="H133" s="254"/>
    </row>
    <row r="134" spans="2:9" ht="17.25" customHeight="1">
      <c r="B134" s="256" t="s">
        <v>190</v>
      </c>
      <c r="C134" s="256"/>
      <c r="D134" s="256"/>
      <c r="E134" s="256"/>
      <c r="F134" s="256"/>
      <c r="G134" s="256"/>
      <c r="H134" s="256"/>
      <c r="I134" s="256"/>
    </row>
    <row r="135" spans="1:8" ht="15.75">
      <c r="A135" s="50"/>
      <c r="B135" s="57"/>
      <c r="C135" s="65"/>
      <c r="D135" s="65"/>
      <c r="E135" s="66"/>
      <c r="F135" s="67"/>
      <c r="G135" s="67"/>
      <c r="H135" s="67"/>
    </row>
    <row r="136" spans="1:8" ht="15.75">
      <c r="A136" s="50"/>
      <c r="B136" s="57"/>
      <c r="C136" s="65"/>
      <c r="D136" s="65"/>
      <c r="E136" s="66"/>
      <c r="F136" s="67"/>
      <c r="G136" s="67"/>
      <c r="H136" s="67"/>
    </row>
    <row r="137" spans="1:8" ht="15.75">
      <c r="A137" s="50" t="s">
        <v>46</v>
      </c>
      <c r="B137" s="254" t="s">
        <v>47</v>
      </c>
      <c r="C137" s="255"/>
      <c r="D137" s="255"/>
      <c r="E137" s="255"/>
      <c r="F137" s="255"/>
      <c r="G137" s="255"/>
      <c r="H137" s="255"/>
    </row>
    <row r="138" spans="2:9" ht="31.5" customHeight="1">
      <c r="B138" s="257" t="s">
        <v>255</v>
      </c>
      <c r="C138" s="257"/>
      <c r="D138" s="257"/>
      <c r="E138" s="257"/>
      <c r="F138" s="257"/>
      <c r="G138" s="257"/>
      <c r="H138" s="257"/>
      <c r="I138" s="257"/>
    </row>
    <row r="139" spans="1:8" ht="15.75">
      <c r="A139" s="50"/>
      <c r="B139" s="51"/>
      <c r="C139" s="70"/>
      <c r="D139" s="70"/>
      <c r="E139" s="70"/>
      <c r="F139" s="70"/>
      <c r="G139" s="70"/>
      <c r="H139" s="70"/>
    </row>
    <row r="140" spans="1:8" ht="15.75">
      <c r="A140" s="50"/>
      <c r="B140" s="51"/>
      <c r="C140" s="70"/>
      <c r="D140" s="70"/>
      <c r="E140" s="70"/>
      <c r="F140" s="70"/>
      <c r="G140" s="70"/>
      <c r="H140" s="70"/>
    </row>
    <row r="141" spans="1:8" ht="15.75">
      <c r="A141" s="50" t="s">
        <v>48</v>
      </c>
      <c r="B141" s="254" t="s">
        <v>49</v>
      </c>
      <c r="C141" s="254"/>
      <c r="D141" s="254"/>
      <c r="E141" s="254"/>
      <c r="F141" s="254"/>
      <c r="G141" s="254"/>
      <c r="H141" s="254"/>
    </row>
    <row r="142" spans="1:9" ht="79.5" customHeight="1">
      <c r="A142" s="50"/>
      <c r="B142" s="284" t="s">
        <v>270</v>
      </c>
      <c r="C142" s="284"/>
      <c r="D142" s="284"/>
      <c r="E142" s="284"/>
      <c r="F142" s="284"/>
      <c r="G142" s="284"/>
      <c r="H142" s="284"/>
      <c r="I142" s="284"/>
    </row>
    <row r="143" spans="1:8" ht="15.75" customHeight="1">
      <c r="A143" s="50"/>
      <c r="B143" s="51"/>
      <c r="C143" s="51"/>
      <c r="D143" s="51"/>
      <c r="E143" s="51"/>
      <c r="F143" s="51"/>
      <c r="G143" s="51"/>
      <c r="H143" s="51"/>
    </row>
    <row r="144" spans="1:8" ht="19.5" customHeight="1">
      <c r="A144" s="80"/>
      <c r="B144" s="68"/>
      <c r="C144" s="69"/>
      <c r="D144" s="69"/>
      <c r="E144" s="69"/>
      <c r="F144" s="69"/>
      <c r="G144" s="69"/>
      <c r="H144" s="69"/>
    </row>
    <row r="145" spans="1:8" ht="15.75">
      <c r="A145" s="50" t="s">
        <v>50</v>
      </c>
      <c r="B145" s="254" t="s">
        <v>92</v>
      </c>
      <c r="C145" s="254"/>
      <c r="D145" s="65"/>
      <c r="E145" s="120" t="s">
        <v>87</v>
      </c>
      <c r="F145" s="65"/>
      <c r="G145" s="120" t="s">
        <v>87</v>
      </c>
      <c r="H145" s="65"/>
    </row>
    <row r="146" spans="1:8" ht="12.75" customHeight="1">
      <c r="A146" s="50"/>
      <c r="B146" s="57"/>
      <c r="C146" s="65"/>
      <c r="D146" s="65"/>
      <c r="E146" s="121" t="s">
        <v>88</v>
      </c>
      <c r="F146" s="65"/>
      <c r="G146" s="121" t="s">
        <v>88</v>
      </c>
      <c r="H146" s="65"/>
    </row>
    <row r="147" spans="1:8" ht="15.75">
      <c r="A147" s="60"/>
      <c r="B147" s="57"/>
      <c r="C147" s="65"/>
      <c r="D147" s="65"/>
      <c r="E147" s="121" t="s">
        <v>89</v>
      </c>
      <c r="F147" s="65"/>
      <c r="G147" s="121" t="s">
        <v>90</v>
      </c>
      <c r="H147" s="65"/>
    </row>
    <row r="148" spans="1:8" ht="15.75">
      <c r="A148" s="50"/>
      <c r="B148" s="57"/>
      <c r="C148" s="65"/>
      <c r="D148" s="65"/>
      <c r="E148" s="122" t="s">
        <v>249</v>
      </c>
      <c r="F148" s="65"/>
      <c r="G148" s="122" t="s">
        <v>249</v>
      </c>
      <c r="H148" s="65"/>
    </row>
    <row r="149" spans="1:8" ht="15.75">
      <c r="A149" s="50" t="s">
        <v>83</v>
      </c>
      <c r="B149" s="123" t="s">
        <v>129</v>
      </c>
      <c r="C149" s="81"/>
      <c r="D149" s="81"/>
      <c r="E149" s="86"/>
      <c r="G149" s="86"/>
      <c r="H149" s="65"/>
    </row>
    <row r="150" spans="1:8" ht="16.5" thickBot="1">
      <c r="A150" s="50"/>
      <c r="B150" s="124" t="s">
        <v>85</v>
      </c>
      <c r="C150" s="124"/>
      <c r="D150" s="124"/>
      <c r="E150" s="125">
        <f>+PL!B34</f>
        <v>7548</v>
      </c>
      <c r="F150" s="126"/>
      <c r="G150" s="125">
        <f>+PL!D31</f>
        <v>23041</v>
      </c>
      <c r="H150" s="65"/>
    </row>
    <row r="151" spans="1:8" ht="16.5" thickTop="1">
      <c r="A151" s="50"/>
      <c r="H151" s="65"/>
    </row>
    <row r="152" spans="1:8" ht="32.25" customHeight="1">
      <c r="A152" s="50"/>
      <c r="B152" s="259" t="s">
        <v>147</v>
      </c>
      <c r="C152" s="259"/>
      <c r="D152" s="259"/>
      <c r="E152" s="65"/>
      <c r="F152" s="65"/>
      <c r="G152" s="65"/>
      <c r="H152" s="65"/>
    </row>
    <row r="153" spans="1:8" ht="15.75">
      <c r="A153" s="50"/>
      <c r="B153" s="127" t="s">
        <v>91</v>
      </c>
      <c r="C153" s="65"/>
      <c r="D153" s="65"/>
      <c r="E153" s="128">
        <v>138775</v>
      </c>
      <c r="F153" s="126"/>
      <c r="G153" s="129">
        <f>E153</f>
        <v>138775</v>
      </c>
      <c r="H153" s="65"/>
    </row>
    <row r="154" spans="1:8" ht="50.25" customHeight="1">
      <c r="A154" s="50"/>
      <c r="B154" s="293" t="s">
        <v>141</v>
      </c>
      <c r="C154" s="293"/>
      <c r="D154" s="293"/>
      <c r="E154" s="130">
        <v>1</v>
      </c>
      <c r="F154" s="126"/>
      <c r="G154" s="130">
        <v>1</v>
      </c>
      <c r="H154" s="65"/>
    </row>
    <row r="155" spans="1:8" ht="15.75">
      <c r="A155" s="50"/>
      <c r="B155" s="81"/>
      <c r="C155" s="65"/>
      <c r="D155" s="65"/>
      <c r="E155" s="131">
        <f>SUM(E153:E154)</f>
        <v>138776</v>
      </c>
      <c r="F155" s="126"/>
      <c r="G155" s="131">
        <f>SUM(G153:G154)</f>
        <v>138776</v>
      </c>
      <c r="H155" s="65"/>
    </row>
    <row r="156" spans="1:8" ht="15.75">
      <c r="A156" s="50"/>
      <c r="B156" s="81"/>
      <c r="C156" s="65"/>
      <c r="D156" s="65"/>
      <c r="E156" s="132"/>
      <c r="F156" s="126"/>
      <c r="G156" s="126"/>
      <c r="H156" s="65"/>
    </row>
    <row r="157" spans="1:8" ht="18.75" thickBot="1">
      <c r="A157" s="56"/>
      <c r="B157" s="124" t="s">
        <v>86</v>
      </c>
      <c r="C157" s="65"/>
      <c r="D157" s="65"/>
      <c r="E157" s="133">
        <f>(+E150/E155)*100</f>
        <v>5.438980803597164</v>
      </c>
      <c r="F157" s="134"/>
      <c r="G157" s="133">
        <f>(+G150/G155)*100</f>
        <v>16.60301493053554</v>
      </c>
      <c r="H157" s="65"/>
    </row>
    <row r="158" spans="1:8" ht="16.5" thickTop="1">
      <c r="A158" s="82"/>
      <c r="B158" s="57"/>
      <c r="C158" s="65"/>
      <c r="D158" s="65"/>
      <c r="E158" s="81"/>
      <c r="F158" s="65"/>
      <c r="G158" s="65"/>
      <c r="H158" s="65"/>
    </row>
    <row r="159" spans="1:8" ht="15.75">
      <c r="A159" s="82"/>
      <c r="B159" s="57"/>
      <c r="C159" s="65"/>
      <c r="D159" s="65"/>
      <c r="E159" s="81"/>
      <c r="F159" s="65"/>
      <c r="G159" s="65"/>
      <c r="H159" s="65"/>
    </row>
    <row r="160" spans="1:8" ht="19.5" customHeight="1">
      <c r="A160" s="50" t="s">
        <v>84</v>
      </c>
      <c r="B160" s="254" t="s">
        <v>130</v>
      </c>
      <c r="C160" s="254"/>
      <c r="D160" s="65"/>
      <c r="E160" s="81"/>
      <c r="F160" s="65"/>
      <c r="G160" s="65"/>
      <c r="H160" s="65"/>
    </row>
    <row r="161" spans="1:8" ht="33" customHeight="1">
      <c r="A161" s="82"/>
      <c r="B161" s="259" t="s">
        <v>148</v>
      </c>
      <c r="C161" s="259"/>
      <c r="D161" s="259"/>
      <c r="E161" s="65"/>
      <c r="F161" s="65"/>
      <c r="G161" s="65"/>
      <c r="H161" s="65"/>
    </row>
    <row r="162" spans="1:8" ht="15.75">
      <c r="A162" s="82"/>
      <c r="B162" s="127" t="s">
        <v>131</v>
      </c>
      <c r="C162" s="65"/>
      <c r="D162" s="65"/>
      <c r="E162" s="128">
        <f>E155</f>
        <v>138776</v>
      </c>
      <c r="F162" s="126"/>
      <c r="G162" s="128">
        <f>G155</f>
        <v>138776</v>
      </c>
      <c r="H162" s="65"/>
    </row>
    <row r="163" spans="1:8" ht="32.25" customHeight="1">
      <c r="A163" s="82"/>
      <c r="B163" s="293" t="s">
        <v>132</v>
      </c>
      <c r="C163" s="293"/>
      <c r="D163" s="293"/>
      <c r="E163" s="130">
        <v>19</v>
      </c>
      <c r="F163" s="126"/>
      <c r="G163" s="130">
        <v>19</v>
      </c>
      <c r="H163" s="65"/>
    </row>
    <row r="164" spans="1:8" ht="15.75">
      <c r="A164" s="82"/>
      <c r="B164" s="81"/>
      <c r="C164" s="65"/>
      <c r="D164" s="65"/>
      <c r="E164" s="131">
        <f>SUM(E162:E163)</f>
        <v>138795</v>
      </c>
      <c r="F164" s="126"/>
      <c r="G164" s="131">
        <f>SUM(G162:G163)</f>
        <v>138795</v>
      </c>
      <c r="H164" s="65"/>
    </row>
    <row r="165" spans="1:8" ht="15.75">
      <c r="A165" s="82"/>
      <c r="B165" s="81"/>
      <c r="C165" s="65"/>
      <c r="D165" s="65"/>
      <c r="E165" s="132"/>
      <c r="F165" s="126"/>
      <c r="G165" s="126"/>
      <c r="H165" s="65"/>
    </row>
    <row r="166" spans="1:8" ht="18.75" thickBot="1">
      <c r="A166" s="82"/>
      <c r="B166" s="124" t="s">
        <v>140</v>
      </c>
      <c r="C166" s="65"/>
      <c r="D166" s="65"/>
      <c r="E166" s="133">
        <f>(E150/E164)*100</f>
        <v>5.438236247703448</v>
      </c>
      <c r="F166" s="134"/>
      <c r="G166" s="133">
        <f>(G150/G164)*100</f>
        <v>16.600742101660725</v>
      </c>
      <c r="H166" s="65"/>
    </row>
    <row r="167" spans="1:8" ht="16.5" thickTop="1">
      <c r="A167" s="82"/>
      <c r="B167" s="57"/>
      <c r="C167" s="65"/>
      <c r="D167" s="65"/>
      <c r="E167" s="81"/>
      <c r="F167" s="65"/>
      <c r="G167" s="65"/>
      <c r="H167" s="65"/>
    </row>
    <row r="168" spans="1:8" ht="15.75">
      <c r="A168" s="82"/>
      <c r="B168" s="57"/>
      <c r="C168" s="65"/>
      <c r="D168" s="65"/>
      <c r="E168" s="81"/>
      <c r="F168" s="65"/>
      <c r="G168" s="65"/>
      <c r="H168" s="65"/>
    </row>
    <row r="169" spans="1:8" ht="15.75">
      <c r="A169" s="83" t="s">
        <v>187</v>
      </c>
      <c r="B169" s="254" t="s">
        <v>188</v>
      </c>
      <c r="C169" s="254"/>
      <c r="D169" s="254"/>
      <c r="E169" s="81"/>
      <c r="F169" s="65"/>
      <c r="G169" s="65"/>
      <c r="H169" s="65"/>
    </row>
    <row r="170" spans="1:8" ht="32.25" customHeight="1">
      <c r="A170" s="82"/>
      <c r="B170" s="297" t="s">
        <v>256</v>
      </c>
      <c r="C170" s="297"/>
      <c r="D170" s="297"/>
      <c r="E170" s="297"/>
      <c r="F170" s="297"/>
      <c r="G170" s="297"/>
      <c r="H170" s="297"/>
    </row>
    <row r="171" spans="1:8" ht="15.75">
      <c r="A171" s="82"/>
      <c r="B171" s="57"/>
      <c r="C171" s="65"/>
      <c r="D171" s="65"/>
      <c r="E171" s="81"/>
      <c r="F171" s="65"/>
      <c r="G171" s="65"/>
      <c r="H171" s="65"/>
    </row>
    <row r="172" spans="1:8" ht="15.75">
      <c r="A172" s="82"/>
      <c r="B172" s="256" t="s">
        <v>51</v>
      </c>
      <c r="C172" s="256"/>
      <c r="D172" s="256"/>
      <c r="E172" s="81"/>
      <c r="F172" s="65"/>
      <c r="G172" s="65"/>
      <c r="H172" s="65"/>
    </row>
    <row r="173" spans="1:8" ht="15.75">
      <c r="A173" s="82"/>
      <c r="B173" s="57"/>
      <c r="C173" s="65"/>
      <c r="D173" s="65"/>
      <c r="E173" s="81"/>
      <c r="F173" s="65"/>
      <c r="G173" s="65"/>
      <c r="H173" s="65"/>
    </row>
    <row r="174" spans="1:8" ht="15" customHeight="1">
      <c r="A174" s="56"/>
      <c r="B174" s="84" t="s">
        <v>235</v>
      </c>
      <c r="C174" s="84"/>
      <c r="E174" s="65"/>
      <c r="F174" s="65"/>
      <c r="G174" s="65"/>
      <c r="H174" s="65"/>
    </row>
    <row r="175" spans="1:8" ht="15.75">
      <c r="A175" s="56"/>
      <c r="B175" s="84" t="s">
        <v>236</v>
      </c>
      <c r="C175" s="84"/>
      <c r="D175" s="65"/>
      <c r="E175" s="65"/>
      <c r="F175" s="65"/>
      <c r="G175" s="65"/>
      <c r="H175" s="65"/>
    </row>
    <row r="176" spans="1:8" ht="15.75">
      <c r="A176" s="56"/>
      <c r="B176" s="84" t="s">
        <v>234</v>
      </c>
      <c r="D176" s="84"/>
      <c r="E176" s="65"/>
      <c r="F176" s="65"/>
      <c r="G176" s="65"/>
      <c r="H176" s="65"/>
    </row>
    <row r="177" spans="1:8" ht="15.75">
      <c r="A177" s="56"/>
      <c r="B177" s="84" t="s">
        <v>52</v>
      </c>
      <c r="D177" s="84"/>
      <c r="E177" s="65"/>
      <c r="F177" s="65"/>
      <c r="G177" s="65"/>
      <c r="H177" s="65"/>
    </row>
    <row r="178" spans="1:8" ht="15.75">
      <c r="A178" s="56"/>
      <c r="B178" s="296" t="s">
        <v>251</v>
      </c>
      <c r="C178" s="296"/>
      <c r="D178" s="296"/>
      <c r="E178" s="65"/>
      <c r="F178" s="65"/>
      <c r="G178" s="65"/>
      <c r="H178" s="65"/>
    </row>
    <row r="179" spans="1:8" ht="15.75">
      <c r="A179" s="56"/>
      <c r="C179" s="84"/>
      <c r="D179" s="84"/>
      <c r="E179" s="65"/>
      <c r="F179" s="65"/>
      <c r="G179" s="65"/>
      <c r="H179" s="65"/>
    </row>
    <row r="180" spans="1:8" ht="15.75">
      <c r="A180" s="56"/>
      <c r="E180" s="65"/>
      <c r="F180" s="65"/>
      <c r="G180" s="65"/>
      <c r="H180" s="65"/>
    </row>
    <row r="181" spans="1:8" ht="15.75">
      <c r="A181" s="57"/>
      <c r="B181" s="57"/>
      <c r="C181" s="65"/>
      <c r="D181" s="65"/>
      <c r="E181" s="65"/>
      <c r="F181" s="65"/>
      <c r="G181" s="65"/>
      <c r="H181" s="65"/>
    </row>
    <row r="182" spans="1:8" ht="15.75">
      <c r="A182" s="57"/>
      <c r="B182" s="57"/>
      <c r="C182" s="65"/>
      <c r="D182" s="65"/>
      <c r="E182" s="65"/>
      <c r="F182" s="65"/>
      <c r="G182" s="65"/>
      <c r="H182" s="65"/>
    </row>
    <row r="183" spans="1:8" ht="15.75">
      <c r="A183" s="57"/>
      <c r="B183" s="57"/>
      <c r="C183" s="65"/>
      <c r="D183" s="65"/>
      <c r="E183" s="65"/>
      <c r="F183" s="65"/>
      <c r="G183" s="65"/>
      <c r="H183" s="65"/>
    </row>
    <row r="184" spans="1:8" ht="15.75">
      <c r="A184" s="57"/>
      <c r="B184" s="57"/>
      <c r="C184" s="65"/>
      <c r="D184" s="65"/>
      <c r="E184" s="65"/>
      <c r="F184" s="65"/>
      <c r="G184" s="65"/>
      <c r="H184" s="65"/>
    </row>
    <row r="185" spans="1:8" ht="15.75">
      <c r="A185" s="57"/>
      <c r="B185" s="57"/>
      <c r="C185" s="65"/>
      <c r="D185" s="65"/>
      <c r="E185" s="65"/>
      <c r="F185" s="65"/>
      <c r="G185" s="65"/>
      <c r="H185" s="65"/>
    </row>
    <row r="186" spans="1:8" ht="15.75">
      <c r="A186" s="57"/>
      <c r="B186" s="57"/>
      <c r="C186" s="65"/>
      <c r="D186" s="65"/>
      <c r="E186" s="65"/>
      <c r="F186" s="65"/>
      <c r="G186" s="65"/>
      <c r="H186" s="65"/>
    </row>
    <row r="187" spans="1:8" ht="15.75">
      <c r="A187" s="57"/>
      <c r="B187" s="57"/>
      <c r="C187" s="65"/>
      <c r="D187" s="65"/>
      <c r="E187" s="65"/>
      <c r="F187" s="65"/>
      <c r="G187" s="65"/>
      <c r="H187" s="65"/>
    </row>
    <row r="188" spans="1:8" ht="15.75">
      <c r="A188" s="57"/>
      <c r="B188" s="57"/>
      <c r="C188" s="65"/>
      <c r="D188" s="65"/>
      <c r="E188" s="65"/>
      <c r="F188" s="65"/>
      <c r="G188" s="65"/>
      <c r="H188" s="65"/>
    </row>
    <row r="189" spans="1:8" ht="15.75">
      <c r="A189" s="57"/>
      <c r="B189" s="57"/>
      <c r="C189" s="65"/>
      <c r="D189" s="65"/>
      <c r="E189" s="65"/>
      <c r="F189" s="65"/>
      <c r="G189" s="65"/>
      <c r="H189" s="65"/>
    </row>
    <row r="190" spans="1:8" ht="15.75">
      <c r="A190" s="57"/>
      <c r="B190" s="57"/>
      <c r="C190" s="65"/>
      <c r="D190" s="65"/>
      <c r="E190" s="65"/>
      <c r="F190" s="65"/>
      <c r="G190" s="65"/>
      <c r="H190" s="65"/>
    </row>
    <row r="191" spans="1:8" ht="15.75">
      <c r="A191" s="57"/>
      <c r="B191" s="57"/>
      <c r="C191" s="65"/>
      <c r="D191" s="65"/>
      <c r="E191" s="65"/>
      <c r="F191" s="65"/>
      <c r="G191" s="65"/>
      <c r="H191" s="65"/>
    </row>
    <row r="192" spans="1:8" ht="15.75">
      <c r="A192" s="57"/>
      <c r="B192" s="57"/>
      <c r="C192" s="65"/>
      <c r="D192" s="65"/>
      <c r="E192" s="65"/>
      <c r="F192" s="65"/>
      <c r="G192" s="65"/>
      <c r="H192" s="65"/>
    </row>
    <row r="193" spans="1:8" ht="15.75">
      <c r="A193" s="57"/>
      <c r="B193" s="57"/>
      <c r="C193" s="65"/>
      <c r="D193" s="65"/>
      <c r="E193" s="65"/>
      <c r="F193" s="65"/>
      <c r="G193" s="65"/>
      <c r="H193" s="65"/>
    </row>
    <row r="194" spans="1:8" ht="15.75">
      <c r="A194" s="57"/>
      <c r="B194" s="57"/>
      <c r="C194" s="65"/>
      <c r="D194" s="65"/>
      <c r="E194" s="65"/>
      <c r="F194" s="65"/>
      <c r="G194" s="65"/>
      <c r="H194" s="65"/>
    </row>
    <row r="195" spans="1:8" ht="15.75">
      <c r="A195" s="57"/>
      <c r="B195" s="57"/>
      <c r="C195" s="65"/>
      <c r="D195" s="65"/>
      <c r="E195" s="65"/>
      <c r="F195" s="65"/>
      <c r="G195" s="65"/>
      <c r="H195" s="65"/>
    </row>
    <row r="196" spans="1:8" ht="15.75">
      <c r="A196" s="57"/>
      <c r="B196" s="57"/>
      <c r="C196" s="65"/>
      <c r="D196" s="65"/>
      <c r="E196" s="65"/>
      <c r="F196" s="65"/>
      <c r="G196" s="65"/>
      <c r="H196" s="65"/>
    </row>
    <row r="197" spans="1:8" ht="15.75">
      <c r="A197" s="57"/>
      <c r="B197" s="57"/>
      <c r="C197" s="65"/>
      <c r="D197" s="65"/>
      <c r="E197" s="65"/>
      <c r="F197" s="65"/>
      <c r="G197" s="65"/>
      <c r="H197" s="65"/>
    </row>
    <row r="198" spans="1:8" ht="15.75">
      <c r="A198" s="57"/>
      <c r="B198" s="57"/>
      <c r="C198" s="65"/>
      <c r="D198" s="65"/>
      <c r="E198" s="65"/>
      <c r="F198" s="65"/>
      <c r="G198" s="65"/>
      <c r="H198" s="65"/>
    </row>
    <row r="199" spans="1:8" ht="15.75">
      <c r="A199" s="57"/>
      <c r="B199" s="57"/>
      <c r="C199" s="65"/>
      <c r="D199" s="65"/>
      <c r="E199" s="65"/>
      <c r="F199" s="65"/>
      <c r="G199" s="65"/>
      <c r="H199" s="65"/>
    </row>
    <row r="200" spans="1:8" ht="15.75">
      <c r="A200" s="57"/>
      <c r="B200" s="57"/>
      <c r="C200" s="65"/>
      <c r="D200" s="65"/>
      <c r="E200" s="65"/>
      <c r="F200" s="65"/>
      <c r="G200" s="65"/>
      <c r="H200" s="65"/>
    </row>
    <row r="201" spans="1:8" ht="15.75">
      <c r="A201" s="57"/>
      <c r="B201" s="57"/>
      <c r="C201" s="65"/>
      <c r="D201" s="65"/>
      <c r="E201" s="65"/>
      <c r="F201" s="65"/>
      <c r="G201" s="65"/>
      <c r="H201" s="65"/>
    </row>
    <row r="202" spans="1:8" ht="15.75">
      <c r="A202" s="57"/>
      <c r="B202" s="57"/>
      <c r="C202" s="65"/>
      <c r="D202" s="65"/>
      <c r="E202" s="65"/>
      <c r="F202" s="65"/>
      <c r="G202" s="65"/>
      <c r="H202" s="65"/>
    </row>
    <row r="203" spans="1:8" ht="15.75">
      <c r="A203" s="57"/>
      <c r="B203" s="57"/>
      <c r="C203" s="65"/>
      <c r="D203" s="65"/>
      <c r="E203" s="65"/>
      <c r="F203" s="65"/>
      <c r="G203" s="65"/>
      <c r="H203" s="65"/>
    </row>
    <row r="204" spans="1:8" ht="15.75">
      <c r="A204" s="57"/>
      <c r="B204" s="57"/>
      <c r="C204" s="65"/>
      <c r="D204" s="65"/>
      <c r="E204" s="65"/>
      <c r="F204" s="65"/>
      <c r="G204" s="65"/>
      <c r="H204" s="65"/>
    </row>
    <row r="205" spans="1:8" ht="15.75">
      <c r="A205" s="57"/>
      <c r="B205" s="57"/>
      <c r="C205" s="65"/>
      <c r="D205" s="65"/>
      <c r="E205" s="65"/>
      <c r="F205" s="65"/>
      <c r="G205" s="65"/>
      <c r="H205" s="65"/>
    </row>
    <row r="206" spans="1:8" ht="15.75">
      <c r="A206" s="57"/>
      <c r="B206" s="57"/>
      <c r="C206" s="65"/>
      <c r="D206" s="65"/>
      <c r="E206" s="65"/>
      <c r="F206" s="65"/>
      <c r="G206" s="65"/>
      <c r="H206" s="65"/>
    </row>
    <row r="207" spans="1:8" ht="15.75">
      <c r="A207" s="57"/>
      <c r="B207" s="57"/>
      <c r="C207" s="65"/>
      <c r="D207" s="65"/>
      <c r="E207" s="65"/>
      <c r="F207" s="65"/>
      <c r="G207" s="65"/>
      <c r="H207" s="65"/>
    </row>
    <row r="208" spans="1:8" ht="15.75">
      <c r="A208" s="57"/>
      <c r="B208" s="57"/>
      <c r="C208" s="65"/>
      <c r="D208" s="65"/>
      <c r="E208" s="65"/>
      <c r="F208" s="65"/>
      <c r="G208" s="65"/>
      <c r="H208" s="65"/>
    </row>
    <row r="209" spans="1:8" ht="15.75">
      <c r="A209" s="57"/>
      <c r="B209" s="57"/>
      <c r="C209" s="65"/>
      <c r="D209" s="65"/>
      <c r="E209" s="65"/>
      <c r="F209" s="65"/>
      <c r="G209" s="65"/>
      <c r="H209" s="65"/>
    </row>
    <row r="210" spans="1:8" ht="15.75">
      <c r="A210" s="57"/>
      <c r="B210" s="57"/>
      <c r="C210" s="65"/>
      <c r="D210" s="65"/>
      <c r="E210" s="65"/>
      <c r="F210" s="65"/>
      <c r="G210" s="65"/>
      <c r="H210" s="65"/>
    </row>
    <row r="211" spans="1:8" ht="15.75">
      <c r="A211" s="57"/>
      <c r="B211" s="57"/>
      <c r="C211" s="65"/>
      <c r="D211" s="65"/>
      <c r="E211" s="65"/>
      <c r="F211" s="65"/>
      <c r="G211" s="65"/>
      <c r="H211" s="65"/>
    </row>
    <row r="212" spans="1:8" ht="15.75">
      <c r="A212" s="57"/>
      <c r="B212" s="57"/>
      <c r="C212" s="65"/>
      <c r="D212" s="65"/>
      <c r="E212" s="65"/>
      <c r="F212" s="65"/>
      <c r="G212" s="65"/>
      <c r="H212" s="65"/>
    </row>
    <row r="213" spans="1:8" ht="15.75">
      <c r="A213" s="57"/>
      <c r="B213" s="57"/>
      <c r="C213" s="65"/>
      <c r="D213" s="65"/>
      <c r="E213" s="65"/>
      <c r="F213" s="65"/>
      <c r="G213" s="65"/>
      <c r="H213" s="65"/>
    </row>
    <row r="214" spans="1:8" ht="15.75">
      <c r="A214" s="57"/>
      <c r="B214" s="57"/>
      <c r="C214" s="65"/>
      <c r="D214" s="65"/>
      <c r="E214" s="65"/>
      <c r="F214" s="65"/>
      <c r="G214" s="65"/>
      <c r="H214" s="65"/>
    </row>
    <row r="215" spans="1:8" ht="15.75">
      <c r="A215" s="57"/>
      <c r="B215" s="57"/>
      <c r="C215" s="65"/>
      <c r="D215" s="65"/>
      <c r="E215" s="65"/>
      <c r="F215" s="65"/>
      <c r="G215" s="65"/>
      <c r="H215" s="65"/>
    </row>
    <row r="216" spans="1:8" ht="15.75">
      <c r="A216" s="57"/>
      <c r="B216" s="57"/>
      <c r="C216" s="65"/>
      <c r="D216" s="65"/>
      <c r="E216" s="65"/>
      <c r="F216" s="65"/>
      <c r="G216" s="65"/>
      <c r="H216" s="65"/>
    </row>
    <row r="217" spans="1:8" ht="15.75">
      <c r="A217" s="57"/>
      <c r="B217" s="57"/>
      <c r="C217" s="65"/>
      <c r="D217" s="65"/>
      <c r="E217" s="65"/>
      <c r="F217" s="65"/>
      <c r="G217" s="65"/>
      <c r="H217" s="65"/>
    </row>
    <row r="218" spans="1:8" ht="15.75">
      <c r="A218" s="57"/>
      <c r="B218" s="57"/>
      <c r="C218" s="65"/>
      <c r="D218" s="65"/>
      <c r="E218" s="65"/>
      <c r="F218" s="65"/>
      <c r="G218" s="65"/>
      <c r="H218" s="65"/>
    </row>
    <row r="219" spans="1:8" ht="15.75">
      <c r="A219" s="57"/>
      <c r="B219" s="57"/>
      <c r="C219" s="65"/>
      <c r="D219" s="65"/>
      <c r="E219" s="65"/>
      <c r="F219" s="65"/>
      <c r="G219" s="65"/>
      <c r="H219" s="65"/>
    </row>
    <row r="220" spans="1:8" ht="15.75">
      <c r="A220" s="57"/>
      <c r="B220" s="57"/>
      <c r="C220" s="65"/>
      <c r="D220" s="65"/>
      <c r="E220" s="65"/>
      <c r="F220" s="65"/>
      <c r="G220" s="65"/>
      <c r="H220" s="65"/>
    </row>
    <row r="221" spans="1:8" ht="15.75">
      <c r="A221" s="57"/>
      <c r="B221" s="57"/>
      <c r="C221" s="65"/>
      <c r="D221" s="65"/>
      <c r="E221" s="65"/>
      <c r="F221" s="65"/>
      <c r="G221" s="65"/>
      <c r="H221" s="65"/>
    </row>
    <row r="222" spans="1:8" ht="15.75">
      <c r="A222" s="57"/>
      <c r="B222" s="57"/>
      <c r="C222" s="65"/>
      <c r="D222" s="65"/>
      <c r="E222" s="65"/>
      <c r="F222" s="65"/>
      <c r="G222" s="65"/>
      <c r="H222" s="65"/>
    </row>
    <row r="223" spans="1:8" ht="15.75">
      <c r="A223" s="57"/>
      <c r="B223" s="57"/>
      <c r="C223" s="65"/>
      <c r="D223" s="65"/>
      <c r="E223" s="65"/>
      <c r="F223" s="65"/>
      <c r="G223" s="65"/>
      <c r="H223" s="65"/>
    </row>
    <row r="224" spans="1:8" ht="15.75">
      <c r="A224" s="57"/>
      <c r="B224" s="57"/>
      <c r="C224" s="65"/>
      <c r="D224" s="65"/>
      <c r="E224" s="65"/>
      <c r="F224" s="65"/>
      <c r="G224" s="65"/>
      <c r="H224" s="65"/>
    </row>
    <row r="225" spans="1:8" ht="15.75">
      <c r="A225" s="57"/>
      <c r="B225" s="57"/>
      <c r="C225" s="65"/>
      <c r="D225" s="65"/>
      <c r="E225" s="65"/>
      <c r="F225" s="65"/>
      <c r="G225" s="65"/>
      <c r="H225" s="65"/>
    </row>
    <row r="226" spans="1:8" ht="15.75">
      <c r="A226" s="57"/>
      <c r="B226" s="57"/>
      <c r="C226" s="65"/>
      <c r="D226" s="65"/>
      <c r="E226" s="65"/>
      <c r="F226" s="65"/>
      <c r="G226" s="65"/>
      <c r="H226" s="65"/>
    </row>
    <row r="227" spans="1:8" ht="15.75">
      <c r="A227" s="57"/>
      <c r="B227" s="57"/>
      <c r="C227" s="65"/>
      <c r="D227" s="65"/>
      <c r="E227" s="65"/>
      <c r="F227" s="65"/>
      <c r="G227" s="65"/>
      <c r="H227" s="65"/>
    </row>
    <row r="228" spans="1:8" ht="15.75">
      <c r="A228" s="57"/>
      <c r="B228" s="57"/>
      <c r="C228" s="65"/>
      <c r="D228" s="65"/>
      <c r="E228" s="65"/>
      <c r="F228" s="65"/>
      <c r="G228" s="65"/>
      <c r="H228" s="65"/>
    </row>
    <row r="229" spans="1:8" ht="15.75">
      <c r="A229" s="57"/>
      <c r="B229" s="57"/>
      <c r="C229" s="65"/>
      <c r="D229" s="65"/>
      <c r="E229" s="65"/>
      <c r="F229" s="65"/>
      <c r="G229" s="65"/>
      <c r="H229" s="65"/>
    </row>
    <row r="230" spans="1:8" ht="15.75">
      <c r="A230" s="57"/>
      <c r="B230" s="57"/>
      <c r="C230" s="65"/>
      <c r="D230" s="65"/>
      <c r="E230" s="65"/>
      <c r="F230" s="65"/>
      <c r="G230" s="65"/>
      <c r="H230" s="65"/>
    </row>
    <row r="231" spans="1:8" ht="15.75">
      <c r="A231" s="57"/>
      <c r="B231" s="57"/>
      <c r="C231" s="65"/>
      <c r="D231" s="65"/>
      <c r="E231" s="65"/>
      <c r="F231" s="65"/>
      <c r="G231" s="65"/>
      <c r="H231" s="65"/>
    </row>
    <row r="232" spans="1:8" ht="15.75">
      <c r="A232" s="57"/>
      <c r="B232" s="57"/>
      <c r="C232" s="65"/>
      <c r="D232" s="65"/>
      <c r="E232" s="65"/>
      <c r="F232" s="65"/>
      <c r="G232" s="65"/>
      <c r="H232" s="65"/>
    </row>
    <row r="233" spans="1:8" ht="15.75">
      <c r="A233" s="57"/>
      <c r="B233" s="57"/>
      <c r="C233" s="65"/>
      <c r="D233" s="65"/>
      <c r="E233" s="65"/>
      <c r="F233" s="65"/>
      <c r="G233" s="65"/>
      <c r="H233" s="65"/>
    </row>
    <row r="234" spans="1:8" ht="15.75">
      <c r="A234" s="57"/>
      <c r="B234" s="57"/>
      <c r="C234" s="65"/>
      <c r="D234" s="65"/>
      <c r="E234" s="65"/>
      <c r="F234" s="65"/>
      <c r="G234" s="65"/>
      <c r="H234" s="65"/>
    </row>
    <row r="235" spans="1:8" ht="15.75">
      <c r="A235" s="57"/>
      <c r="B235" s="57"/>
      <c r="C235" s="65"/>
      <c r="D235" s="65"/>
      <c r="E235" s="65"/>
      <c r="F235" s="65"/>
      <c r="G235" s="65"/>
      <c r="H235" s="65"/>
    </row>
    <row r="236" spans="1:8" ht="15.75">
      <c r="A236" s="57"/>
      <c r="B236" s="57"/>
      <c r="C236" s="65"/>
      <c r="D236" s="65"/>
      <c r="E236" s="65"/>
      <c r="F236" s="65"/>
      <c r="G236" s="65"/>
      <c r="H236" s="65"/>
    </row>
    <row r="237" spans="1:8" ht="15.75">
      <c r="A237" s="57"/>
      <c r="B237" s="57"/>
      <c r="C237" s="65"/>
      <c r="D237" s="65"/>
      <c r="E237" s="65"/>
      <c r="F237" s="65"/>
      <c r="G237" s="65"/>
      <c r="H237" s="65"/>
    </row>
    <row r="238" spans="1:8" ht="15.75">
      <c r="A238" s="57"/>
      <c r="B238" s="57"/>
      <c r="C238" s="65"/>
      <c r="D238" s="65"/>
      <c r="E238" s="65"/>
      <c r="F238" s="65"/>
      <c r="G238" s="65"/>
      <c r="H238" s="65"/>
    </row>
    <row r="239" spans="1:8" ht="15.75">
      <c r="A239" s="57"/>
      <c r="B239" s="57"/>
      <c r="C239" s="65"/>
      <c r="D239" s="65"/>
      <c r="E239" s="65"/>
      <c r="F239" s="65"/>
      <c r="G239" s="65"/>
      <c r="H239" s="65"/>
    </row>
    <row r="240" spans="1:8" ht="15.75">
      <c r="A240" s="57"/>
      <c r="B240" s="57"/>
      <c r="C240" s="65"/>
      <c r="D240" s="65"/>
      <c r="E240" s="65"/>
      <c r="F240" s="65"/>
      <c r="G240" s="65"/>
      <c r="H240" s="65"/>
    </row>
    <row r="241" spans="1:8" ht="15.75">
      <c r="A241" s="57"/>
      <c r="B241" s="57"/>
      <c r="C241" s="65"/>
      <c r="D241" s="65"/>
      <c r="E241" s="65"/>
      <c r="F241" s="65"/>
      <c r="G241" s="65"/>
      <c r="H241" s="65"/>
    </row>
    <row r="242" spans="1:8" ht="15.75">
      <c r="A242" s="57"/>
      <c r="B242" s="57"/>
      <c r="C242" s="65"/>
      <c r="D242" s="65"/>
      <c r="E242" s="65"/>
      <c r="F242" s="65"/>
      <c r="G242" s="65"/>
      <c r="H242" s="65"/>
    </row>
    <row r="243" spans="1:8" ht="15.75">
      <c r="A243" s="57"/>
      <c r="B243" s="57"/>
      <c r="C243" s="65"/>
      <c r="D243" s="65"/>
      <c r="E243" s="65"/>
      <c r="F243" s="65"/>
      <c r="G243" s="65"/>
      <c r="H243" s="65"/>
    </row>
    <row r="244" spans="1:8" ht="15.75">
      <c r="A244" s="57"/>
      <c r="B244" s="57"/>
      <c r="C244" s="65"/>
      <c r="D244" s="65"/>
      <c r="E244" s="65"/>
      <c r="F244" s="65"/>
      <c r="G244" s="65"/>
      <c r="H244" s="65"/>
    </row>
    <row r="245" spans="1:8" ht="15.75">
      <c r="A245" s="57"/>
      <c r="B245" s="57"/>
      <c r="C245" s="65"/>
      <c r="D245" s="65"/>
      <c r="E245" s="65"/>
      <c r="F245" s="65"/>
      <c r="G245" s="65"/>
      <c r="H245" s="65"/>
    </row>
    <row r="246" spans="1:5" ht="15.75">
      <c r="A246" s="57"/>
      <c r="B246" s="57"/>
      <c r="C246" s="65"/>
      <c r="D246" s="65"/>
      <c r="E246" s="65"/>
    </row>
    <row r="247" spans="2:5" ht="15.75">
      <c r="B247" s="57"/>
      <c r="C247" s="65"/>
      <c r="D247" s="65"/>
      <c r="E247" s="65"/>
    </row>
    <row r="248" spans="2:5" ht="15.75">
      <c r="B248" s="57"/>
      <c r="C248" s="65"/>
      <c r="D248" s="65"/>
      <c r="E248" s="65"/>
    </row>
    <row r="249" spans="2:5" ht="15.75">
      <c r="B249" s="57"/>
      <c r="C249" s="65"/>
      <c r="D249" s="65"/>
      <c r="E249" s="65"/>
    </row>
    <row r="250" ht="15.75">
      <c r="E250" s="65"/>
    </row>
    <row r="251" ht="15.75">
      <c r="E251" s="65"/>
    </row>
    <row r="252" ht="15.75">
      <c r="E252" s="65"/>
    </row>
    <row r="253" ht="15.75">
      <c r="E253" s="65"/>
    </row>
  </sheetData>
  <mergeCells count="88">
    <mergeCell ref="B62:I62"/>
    <mergeCell ref="B27:I27"/>
    <mergeCell ref="B43:I43"/>
    <mergeCell ref="B97:H97"/>
    <mergeCell ref="B86:I86"/>
    <mergeCell ref="C90:D90"/>
    <mergeCell ref="B80:E80"/>
    <mergeCell ref="C91:D91"/>
    <mergeCell ref="B59:H59"/>
    <mergeCell ref="B61:C61"/>
    <mergeCell ref="B65:F65"/>
    <mergeCell ref="C89:D89"/>
    <mergeCell ref="G89:H90"/>
    <mergeCell ref="B77:E77"/>
    <mergeCell ref="B88:H88"/>
    <mergeCell ref="B67:D67"/>
    <mergeCell ref="B19:I19"/>
    <mergeCell ref="B48:I48"/>
    <mergeCell ref="B52:I52"/>
    <mergeCell ref="B56:I56"/>
    <mergeCell ref="B47:H47"/>
    <mergeCell ref="B36:H36"/>
    <mergeCell ref="B42:H42"/>
    <mergeCell ref="B33:H33"/>
    <mergeCell ref="B22:H22"/>
    <mergeCell ref="B23:H23"/>
    <mergeCell ref="B178:D178"/>
    <mergeCell ref="B161:D161"/>
    <mergeCell ref="B163:D163"/>
    <mergeCell ref="B172:D172"/>
    <mergeCell ref="B169:D169"/>
    <mergeCell ref="B170:H170"/>
    <mergeCell ref="B160:C160"/>
    <mergeCell ref="C120:H120"/>
    <mergeCell ref="B145:C145"/>
    <mergeCell ref="C93:D93"/>
    <mergeCell ref="B133:H133"/>
    <mergeCell ref="B154:D154"/>
    <mergeCell ref="C94:D94"/>
    <mergeCell ref="B114:D114"/>
    <mergeCell ref="B95:I95"/>
    <mergeCell ref="B141:H141"/>
    <mergeCell ref="B26:H26"/>
    <mergeCell ref="B30:H30"/>
    <mergeCell ref="B111:D111"/>
    <mergeCell ref="B113:C113"/>
    <mergeCell ref="B55:H55"/>
    <mergeCell ref="B74:E74"/>
    <mergeCell ref="B68:H68"/>
    <mergeCell ref="C92:D92"/>
    <mergeCell ref="B71:E71"/>
    <mergeCell ref="B85:H85"/>
    <mergeCell ref="B14:I14"/>
    <mergeCell ref="B16:I16"/>
    <mergeCell ref="B13:H13"/>
    <mergeCell ref="A8:I8"/>
    <mergeCell ref="A9:I9"/>
    <mergeCell ref="A10:I10"/>
    <mergeCell ref="A11:I11"/>
    <mergeCell ref="C12:H12"/>
    <mergeCell ref="B15:H15"/>
    <mergeCell ref="B18:E18"/>
    <mergeCell ref="B152:D152"/>
    <mergeCell ref="B118:H118"/>
    <mergeCell ref="B115:H115"/>
    <mergeCell ref="B130:H130"/>
    <mergeCell ref="B126:I126"/>
    <mergeCell ref="B122:H122"/>
    <mergeCell ref="B123:H123"/>
    <mergeCell ref="B142:I142"/>
    <mergeCell ref="B119:I119"/>
    <mergeCell ref="B58:H58"/>
    <mergeCell ref="B31:H31"/>
    <mergeCell ref="B51:H51"/>
    <mergeCell ref="B34:I34"/>
    <mergeCell ref="B37:I37"/>
    <mergeCell ref="B45:I45"/>
    <mergeCell ref="B137:H137"/>
    <mergeCell ref="B127:H127"/>
    <mergeCell ref="B134:I134"/>
    <mergeCell ref="B138:I138"/>
    <mergeCell ref="B129:H129"/>
    <mergeCell ref="B112:C112"/>
    <mergeCell ref="B107:D107"/>
    <mergeCell ref="B98:H98"/>
    <mergeCell ref="B102:H102"/>
    <mergeCell ref="B105:H105"/>
    <mergeCell ref="B101:H101"/>
  </mergeCells>
  <printOptions/>
  <pageMargins left="0.56" right="0.5" top="0.64" bottom="0.41" header="0.5" footer="0.41"/>
  <pageSetup fitToHeight="4" horizontalDpi="600" verticalDpi="600" orientation="portrait" scale="80" r:id="rId2"/>
  <headerFooter alignWithMargins="0">
    <oddFooter>&amp;CPage &amp;P of &amp;N</oddFooter>
  </headerFooter>
  <rowBreaks count="3" manualBreakCount="3">
    <brk id="40" max="8" man="1"/>
    <brk id="127" max="255" man="1"/>
    <brk id="16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2007-11-20T06:57:28Z</cp:lastPrinted>
  <dcterms:created xsi:type="dcterms:W3CDTF">2002-11-14T19:07:56Z</dcterms:created>
  <dcterms:modified xsi:type="dcterms:W3CDTF">2007-11-28T08:21:25Z</dcterms:modified>
  <cp:category/>
  <cp:version/>
  <cp:contentType/>
  <cp:contentStatus/>
</cp:coreProperties>
</file>